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2240" windowHeight="7620" activeTab="0"/>
  </bookViews>
  <sheets>
    <sheet name="DS thi" sheetId="1" r:id="rId1"/>
    <sheet name="sheet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<sst xmlns="http://schemas.openxmlformats.org/spreadsheetml/2006/main" count="756" uniqueCount="289">
  <si>
    <t>STT</t>
  </si>
  <si>
    <t>HỌ VÀ TÊN</t>
  </si>
  <si>
    <t>LỚP</t>
  </si>
  <si>
    <t>Nguyễn Thu Hiền</t>
  </si>
  <si>
    <t>SBD</t>
  </si>
  <si>
    <t>Danh sách này có:          sinh viên</t>
  </si>
  <si>
    <t xml:space="preserve">Số dự thi: . . . . . . </t>
  </si>
  <si>
    <t xml:space="preserve">Số bài thi: . . . . . . . . </t>
  </si>
  <si>
    <t xml:space="preserve">Giám thị 1: . . . . . . . . . . . . . </t>
  </si>
  <si>
    <t>Người vào điểm: . . . . . . . . . . . . . . .</t>
  </si>
  <si>
    <t xml:space="preserve">Giám thị 2: . . . . . . . . . . . . . </t>
  </si>
  <si>
    <t xml:space="preserve">Người đọc điểm: . . . . . . . . . . . . . . . . </t>
  </si>
  <si>
    <t>TL. HIỆU TRƯỞNG</t>
  </si>
  <si>
    <t>TRƯỞNG PHÒNG ĐÀO TẠO</t>
  </si>
  <si>
    <t xml:space="preserve">     ĐẠI HỌC QUỐC GIA HÀ NỘI</t>
  </si>
  <si>
    <t>DANH SÁCH THI</t>
  </si>
  <si>
    <t xml:space="preserve">   TRƯỜNG ĐẠI HỌC NGOẠI NGỮ</t>
  </si>
  <si>
    <t>MÃ SỐ SV</t>
  </si>
  <si>
    <t>NGÀY</t>
  </si>
  <si>
    <t>CHỮ KÝ</t>
  </si>
  <si>
    <t>ĐIỂM THI</t>
  </si>
  <si>
    <t>GHI CHÚ</t>
  </si>
  <si>
    <t xml:space="preserve"> SINH</t>
  </si>
  <si>
    <t>(Viết Tắt)</t>
  </si>
  <si>
    <t>(BẰNG SỐ)</t>
  </si>
  <si>
    <t>MAT1005</t>
  </si>
  <si>
    <t xml:space="preserve">Phòng thi:  </t>
  </si>
  <si>
    <t>Môn thi : Toán kinh tế</t>
  </si>
  <si>
    <t>Mã môn thi: 1</t>
  </si>
  <si>
    <t>Dương Hoàng Anh</t>
  </si>
  <si>
    <t> 15.E.19.NN</t>
  </si>
  <si>
    <t>Khúc Thị Phương Anh</t>
  </si>
  <si>
    <t>Nguyễn Minh Ánh</t>
  </si>
  <si>
    <t> 15.E.20.NN</t>
  </si>
  <si>
    <t>Đỗ Thị Châm</t>
  </si>
  <si>
    <t>Nguyễn Quỳnh Chi</t>
  </si>
  <si>
    <t> 14.E.17.NN.KTQT</t>
  </si>
  <si>
    <t>Nguyễn Khánh Chương</t>
  </si>
  <si>
    <t>Nguyễn Ngọc Diệp</t>
  </si>
  <si>
    <t>Trịnh Thùy Dương</t>
  </si>
  <si>
    <t>Bỏ</t>
  </si>
  <si>
    <t>Tống Trần Đăng</t>
  </si>
  <si>
    <t>Đàm Tiến Đông</t>
  </si>
  <si>
    <t>Nguyễn Trường Giang</t>
  </si>
  <si>
    <t>Đỗ Tuyết Hằng</t>
  </si>
  <si>
    <t>nghỉ 5</t>
  </si>
  <si>
    <t>buổi</t>
  </si>
  <si>
    <t>học</t>
  </si>
  <si>
    <t>lại</t>
  </si>
  <si>
    <t>Nguyễn Huy Hoàng</t>
  </si>
  <si>
    <t>Dương Thị Hồng</t>
  </si>
  <si>
    <t>Dương Thị Huyền</t>
  </si>
  <si>
    <t>Nguyễn Thị Phương Linh</t>
  </si>
  <si>
    <t>Vi Xuân Khánh Linh</t>
  </si>
  <si>
    <t>Vũ Thuỳ Linh</t>
  </si>
  <si>
    <t>Trần Đức Long</t>
  </si>
  <si>
    <t>Nguyễn Phúc Lương</t>
  </si>
  <si>
    <t>Lương Thị Lưu Ly</t>
  </si>
  <si>
    <t>Nguyễn Nhật Minh</t>
  </si>
  <si>
    <t>Nguyễn Nhật Nam</t>
  </si>
  <si>
    <t>Đặng Thị Ngoan</t>
  </si>
  <si>
    <t>Trịnh Thị Mỹ Ngọc</t>
  </si>
  <si>
    <t>Nguyễn Thảo Quyên</t>
  </si>
  <si>
    <t>Nguyễn Thị Thu Quỳnh</t>
  </si>
  <si>
    <t>Phạm Diệu Quỳnh</t>
  </si>
  <si>
    <t>Nguyễn Thị Phương Thảo</t>
  </si>
  <si>
    <t>Trần Thị Thu</t>
  </si>
  <si>
    <t>Trần Huyền Trang</t>
  </si>
  <si>
    <t>Vũ Thị Mai Trâm</t>
  </si>
  <si>
    <t>Trần Thị Mỹ Uyên</t>
  </si>
  <si>
    <t>Phạm Thị Hải Yến</t>
  </si>
  <si>
    <t>Trần Thị Nhung</t>
  </si>
  <si>
    <t>14 E14</t>
  </si>
  <si>
    <t>Nguyễn Thị Trang</t>
  </si>
  <si>
    <t>Nguyễn Phương Anh</t>
  </si>
  <si>
    <t>13 E9</t>
  </si>
  <si>
    <t>Đoàn Đăng Tuệ</t>
  </si>
  <si>
    <t>13 E10</t>
  </si>
  <si>
    <t>Vũ Mỹ Linh</t>
  </si>
  <si>
    <t>12 E20</t>
  </si>
  <si>
    <t>HL</t>
  </si>
  <si>
    <t>Đặng Thu Hiền</t>
  </si>
  <si>
    <t>NCT</t>
  </si>
  <si>
    <t>Nguyễn Minh Thư</t>
  </si>
  <si>
    <t>13G1</t>
  </si>
  <si>
    <t>Trần Phương Linh</t>
  </si>
  <si>
    <t>13 E14</t>
  </si>
  <si>
    <t>Nguyễn Trà My</t>
  </si>
  <si>
    <t>13R3</t>
  </si>
  <si>
    <t>Nguyễn Hoàng Kiên</t>
  </si>
  <si>
    <t>13 E17</t>
  </si>
  <si>
    <t>Trần Việt Dũng</t>
  </si>
  <si>
    <t>13 E20</t>
  </si>
  <si>
    <t>CTĐ</t>
  </si>
  <si>
    <t>Nguyễn Thu Trang</t>
  </si>
  <si>
    <t>13G3</t>
  </si>
  <si>
    <t>Trần Thị Linh</t>
  </si>
  <si>
    <t>13 E18</t>
  </si>
  <si>
    <t>Phạm Thanh Vân</t>
  </si>
  <si>
    <t>Trần Tú Uyên</t>
  </si>
  <si>
    <t>Hoàng Minh Thư</t>
  </si>
  <si>
    <t>13GKT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</si>
  <si>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</si>
  <si>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</si>
  <si>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</si>
  <si>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</si>
  <si>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</si>
  <si>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</si>
  <si>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</si>
  <si>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</si>
  <si>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</si>
  <si>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</si>
  <si>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</si>
  <si>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</si>
  <si>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</si>
  <si>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</si>
  <si>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</si>
  <si>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</si>
  <si>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</si>
  <si>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</si>
  <si>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</si>
  <si>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</si>
  <si>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</si>
  <si>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</si>
  <si>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</si>
  <si>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</si>
  <si>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</si>
  <si>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</si>
  <si>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</si>
  <si>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</si>
  <si>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</si>
  <si>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</si>
  <si>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</si>
  <si>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</si>
  <si>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</si>
  <si>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</si>
  <si>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</si>
  <si>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</si>
  <si>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</si>
  <si>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</si>
  <si>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</si>
  <si>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</si>
  <si>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</si>
  <si>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</si>
  <si>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</si>
  <si>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</si>
  <si>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</si>
  <si>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</si>
  <si>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</si>
  <si>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</si>
  <si>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</si>
  <si>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DANH SÁCH SINH VIÊN KHÔNG ĐƯỢC THI</t>
  </si>
  <si>
    <t>TT</t>
  </si>
  <si>
    <t>MSV</t>
  </si>
  <si>
    <t>Họ tên</t>
  </si>
  <si>
    <t>Ng.sinh</t>
  </si>
  <si>
    <t>Lớp</t>
  </si>
  <si>
    <t>Ghi chú</t>
  </si>
  <si>
    <t>Điểm 3</t>
  </si>
  <si>
    <t>Điểm 4</t>
  </si>
  <si>
    <t>Điểm 5</t>
  </si>
  <si>
    <t>Mã sinh viên</t>
  </si>
  <si>
    <t>Họ và tên</t>
  </si>
  <si>
    <t>Ngày sinh</t>
  </si>
  <si>
    <t>Điểm TB</t>
  </si>
  <si>
    <t>Lê Thị Ngọc Anh</t>
  </si>
  <si>
    <t>16.E23.721</t>
  </si>
  <si>
    <t>Nguyễn Phương Quỳnh Anh</t>
  </si>
  <si>
    <t>22/06/1998</t>
  </si>
  <si>
    <t>Nguyễn Thị Lan Anh</t>
  </si>
  <si>
    <t>16.E21.721</t>
  </si>
  <si>
    <t>Hoàng Ngọc Bích</t>
  </si>
  <si>
    <t>20/01/1998</t>
  </si>
  <si>
    <t>16.E20.721</t>
  </si>
  <si>
    <t>Trần Phương Dung</t>
  </si>
  <si>
    <t>13/10/1998</t>
  </si>
  <si>
    <t>Đặng Đức Duy</t>
  </si>
  <si>
    <t>21/07/1998</t>
  </si>
  <si>
    <t>Nguyễn Khắc Định</t>
  </si>
  <si>
    <t>16/10/1998</t>
  </si>
  <si>
    <t>Trương Minh Đức</t>
  </si>
  <si>
    <t>Nguyễn Thị Hồng Hạnh</t>
  </si>
  <si>
    <t>Tạ Thị Thu Hiền</t>
  </si>
  <si>
    <t>23/12/1998</t>
  </si>
  <si>
    <t>Lại Thu Hoài</t>
  </si>
  <si>
    <t>24/12/1998</t>
  </si>
  <si>
    <t>Mai Thanh Huyền</t>
  </si>
  <si>
    <t>14/05/1998</t>
  </si>
  <si>
    <t>Phạm Ngọc Huyền</t>
  </si>
  <si>
    <t>26/03/1998</t>
  </si>
  <si>
    <t>Tạ Thành Hưng</t>
  </si>
  <si>
    <t>19/01/1998</t>
  </si>
  <si>
    <t>Nguyễn Thị Thu Hương</t>
  </si>
  <si>
    <t>15.E.19.721</t>
  </si>
  <si>
    <t>Ngô Thúy Hường</t>
  </si>
  <si>
    <t>23/01/1998</t>
  </si>
  <si>
    <t>Trần Ngọc Kiên</t>
  </si>
  <si>
    <t>không</t>
  </si>
  <si>
    <t>g học</t>
  </si>
  <si>
    <t>Nguyễn Thị Phong Lan</t>
  </si>
  <si>
    <t>18/02/1998</t>
  </si>
  <si>
    <t>Vũ Thị Lan</t>
  </si>
  <si>
    <t>Lê Tùng Lâm</t>
  </si>
  <si>
    <t>Đinh Thị Len</t>
  </si>
  <si>
    <t>20/10/1998</t>
  </si>
  <si>
    <t>Nguyễn Thanh Hải Linh</t>
  </si>
  <si>
    <t>22/09/1998</t>
  </si>
  <si>
    <t>Đỗ Thị Hương Ly</t>
  </si>
  <si>
    <t>Lâm Đức Mạnh</t>
  </si>
  <si>
    <t>Nguyễn Thị Mơ</t>
  </si>
  <si>
    <t>15/02/1998</t>
  </si>
  <si>
    <t>Nguyễn Quỳnh Nga</t>
  </si>
  <si>
    <t>Nguyễn Thị Nga</t>
  </si>
  <si>
    <t>15/01/1998</t>
  </si>
  <si>
    <t>Nguyễn Thị Hằng Nga</t>
  </si>
  <si>
    <t>28/11/1998</t>
  </si>
  <si>
    <t>Hoàng Tuyết Nhung</t>
  </si>
  <si>
    <t>16/12/1997</t>
  </si>
  <si>
    <t>Lê Thị Nhung</t>
  </si>
  <si>
    <t>16/08/1996</t>
  </si>
  <si>
    <t>Lăng Thị Như</t>
  </si>
  <si>
    <t>Dương Hà Phương</t>
  </si>
  <si>
    <t>14.E.17.NN.KTQT</t>
  </si>
  <si>
    <t>Lê Thị Hà Phương</t>
  </si>
  <si>
    <t>Mai Thu Phương</t>
  </si>
  <si>
    <t>26/04/1998</t>
  </si>
  <si>
    <t>Nguyễn Anh Phương</t>
  </si>
  <si>
    <t>16.E12.NN</t>
  </si>
  <si>
    <t>Nguyễn Thị Phương</t>
  </si>
  <si>
    <t>Trần Thị Phương</t>
  </si>
  <si>
    <t>Trần Đức Tài</t>
  </si>
  <si>
    <t>Trần Tôn Quốc Thịnh</t>
  </si>
  <si>
    <t>Đặng Thị Hà Trang</t>
  </si>
  <si>
    <t>25/09/1998</t>
  </si>
  <si>
    <t>Lê Thị Trang</t>
  </si>
  <si>
    <t>Lê Thị Quỳnh Trang</t>
  </si>
  <si>
    <t>Nguyễn Thùy Trang</t>
  </si>
  <si>
    <t>16/11/1997</t>
  </si>
  <si>
    <t>Phạm Thu Trang</t>
  </si>
  <si>
    <t>25/05/1998</t>
  </si>
  <si>
    <t>Nguyễn Lê Đức Trung</t>
  </si>
  <si>
    <t>Cao Thị Vân</t>
  </si>
  <si>
    <t>Lê Hoàng Anh</t>
  </si>
  <si>
    <t>16.E</t>
  </si>
  <si>
    <t>Nguyễn Mai Chi</t>
  </si>
  <si>
    <t>14/03/1998</t>
  </si>
  <si>
    <t>16.E25.NN</t>
  </si>
  <si>
    <t>Nguyễn Thị Minh Anh</t>
  </si>
  <si>
    <t>23/09/1997</t>
  </si>
  <si>
    <t>Vũ Thị Minh Thuận</t>
  </si>
  <si>
    <t>27/02/1995</t>
  </si>
  <si>
    <t>Phạm Tùng Anh</t>
  </si>
  <si>
    <t>28/10/1995</t>
  </si>
  <si>
    <t>13.F.1SP</t>
  </si>
  <si>
    <t>27/06/1992</t>
  </si>
  <si>
    <t>13.E.20.KTQT</t>
  </si>
  <si>
    <t>Nguyễn Duy Tùng</t>
  </si>
  <si>
    <t>14/8/1995</t>
  </si>
  <si>
    <t>Quách Huyền My</t>
  </si>
  <si>
    <t>17/6/1995</t>
  </si>
  <si>
    <t>12.E.20.TCNH</t>
  </si>
  <si>
    <t>Nguyễn Lương Sơn</t>
  </si>
  <si>
    <t>14.E.19.NN.KTQT</t>
  </si>
  <si>
    <t>15/10/1995</t>
  </si>
  <si>
    <t>13.F3.KT</t>
  </si>
  <si>
    <t>13/3/1997</t>
  </si>
  <si>
    <t>15.E.19</t>
  </si>
  <si>
    <t>CC 10%</t>
  </si>
  <si>
    <t>GK 30%</t>
  </si>
  <si>
    <t>SPTA</t>
  </si>
  <si>
    <t>13.G1.KT</t>
  </si>
  <si>
    <t>Đức</t>
  </si>
  <si>
    <t>Pháp</t>
  </si>
  <si>
    <t>13.E.10.QTH</t>
  </si>
  <si>
    <t>KT</t>
  </si>
  <si>
    <t>HT4-B2</t>
  </si>
  <si>
    <t>Ngày thi: 26 tháng 12 năm 2017</t>
  </si>
  <si>
    <t>050</t>
  </si>
  <si>
    <t>051</t>
  </si>
  <si>
    <t>052</t>
  </si>
  <si>
    <t>053</t>
  </si>
  <si>
    <t>054</t>
  </si>
  <si>
    <t>055</t>
  </si>
  <si>
    <t>056</t>
  </si>
  <si>
    <t>057</t>
  </si>
  <si>
    <t>KHOA</t>
  </si>
  <si>
    <t>Khoa</t>
  </si>
  <si>
    <t>Hà Nội, ngày   tháng     năm 2017</t>
  </si>
  <si>
    <t>HỌC KỲ 1 NĂM HỌC 2017-2018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</si>
</sst>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dd\-mm\-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.VnTime"/>
      <family val="2"/>
    </font>
    <font>
      <sz val="8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color indexed="8"/>
      <name val="Arial Unicode MS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 Unicode MS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 Unicode MS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 quotePrefix="1">
      <alignment horizontal="center" wrapText="1"/>
    </xf>
    <xf numFmtId="0" fontId="2" fillId="0" borderId="0" xfId="57" applyFont="1" applyFill="1" applyAlignment="1">
      <alignment horizontal="left"/>
      <protection/>
    </xf>
    <xf numFmtId="0" fontId="2" fillId="0" borderId="0" xfId="57" applyFont="1" applyFill="1" applyAlignment="1">
      <alignment horizontal="center"/>
      <protection/>
    </xf>
    <xf numFmtId="0" fontId="2" fillId="0" borderId="0" xfId="57" applyFont="1" applyFill="1" applyBorder="1" applyAlignment="1">
      <alignment horizontal="left"/>
      <protection/>
    </xf>
    <xf numFmtId="0" fontId="2" fillId="0" borderId="0" xfId="57" applyFont="1" applyFill="1" applyBorder="1">
      <alignment/>
      <protection/>
    </xf>
    <xf numFmtId="0" fontId="2" fillId="0" borderId="0" xfId="57" applyFont="1" applyFill="1">
      <alignment/>
      <protection/>
    </xf>
    <xf numFmtId="0" fontId="2" fillId="0" borderId="0" xfId="57" applyFont="1" applyFill="1" applyBorder="1" applyAlignment="1">
      <alignment horizontal="center"/>
      <protection/>
    </xf>
    <xf numFmtId="0" fontId="11" fillId="0" borderId="0" xfId="57" applyFont="1" applyFill="1" applyBorder="1">
      <alignment/>
      <protection/>
    </xf>
    <xf numFmtId="0" fontId="11" fillId="0" borderId="0" xfId="57" applyFont="1" applyFill="1" applyAlignment="1">
      <alignment horizontal="center"/>
      <protection/>
    </xf>
    <xf numFmtId="0" fontId="11" fillId="0" borderId="0" xfId="57" applyFont="1" applyFill="1" applyBorder="1" applyAlignment="1">
      <alignment horizontal="left"/>
      <protection/>
    </xf>
    <xf numFmtId="0" fontId="11" fillId="0" borderId="0" xfId="57" applyFont="1" applyFill="1" applyAlignment="1">
      <alignment horizontal="left"/>
      <protection/>
    </xf>
    <xf numFmtId="0" fontId="4" fillId="0" borderId="0" xfId="56" applyFont="1" applyFill="1">
      <alignment/>
      <protection/>
    </xf>
    <xf numFmtId="0" fontId="5" fillId="0" borderId="0" xfId="56" applyFont="1" applyFill="1" applyBorder="1" applyAlignment="1">
      <alignment horizontal="center"/>
      <protection/>
    </xf>
    <xf numFmtId="0" fontId="5" fillId="0" borderId="0" xfId="56" applyFont="1" applyFill="1" applyBorder="1">
      <alignment/>
      <protection/>
    </xf>
    <xf numFmtId="0" fontId="3" fillId="0" borderId="0" xfId="56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165" fontId="13" fillId="0" borderId="0" xfId="56" applyNumberFormat="1" applyFont="1" applyFill="1" applyAlignment="1">
      <alignment horizontal="center"/>
      <protection/>
    </xf>
    <xf numFmtId="0" fontId="6" fillId="0" borderId="0" xfId="56" applyFont="1" applyFill="1" applyAlignment="1">
      <alignment horizontal="right"/>
      <protection/>
    </xf>
    <xf numFmtId="0" fontId="3" fillId="0" borderId="0" xfId="56" applyFont="1" applyFill="1">
      <alignment/>
      <protection/>
    </xf>
    <xf numFmtId="0" fontId="4" fillId="0" borderId="0" xfId="56" applyFont="1" applyFill="1" applyAlignment="1">
      <alignment vertical="top"/>
      <protection/>
    </xf>
    <xf numFmtId="0" fontId="6" fillId="0" borderId="0" xfId="56" applyFont="1" applyFill="1" applyBorder="1">
      <alignment/>
      <protection/>
    </xf>
    <xf numFmtId="165" fontId="6" fillId="0" borderId="0" xfId="56" applyNumberFormat="1" applyFont="1" applyFill="1" applyAlignment="1">
      <alignment horizontal="center"/>
      <protection/>
    </xf>
    <xf numFmtId="0" fontId="4" fillId="0" borderId="0" xfId="56" applyFont="1" applyFill="1" applyAlignment="1">
      <alignment horizontal="center"/>
      <protection/>
    </xf>
    <xf numFmtId="0" fontId="6" fillId="0" borderId="0" xfId="56" applyFont="1" applyFill="1">
      <alignment/>
      <protection/>
    </xf>
    <xf numFmtId="0" fontId="6" fillId="0" borderId="0" xfId="56" applyFont="1" applyFill="1" applyBorder="1" applyAlignment="1">
      <alignment horizontal="center"/>
      <protection/>
    </xf>
    <xf numFmtId="165" fontId="3" fillId="0" borderId="0" xfId="56" applyNumberFormat="1" applyFont="1" applyFill="1">
      <alignment/>
      <protection/>
    </xf>
    <xf numFmtId="0" fontId="2" fillId="0" borderId="0" xfId="56" applyFont="1" applyFill="1" applyAlignment="1">
      <alignment horizontal="center"/>
      <protection/>
    </xf>
    <xf numFmtId="0" fontId="2" fillId="0" borderId="0" xfId="56" applyFont="1" applyFill="1" applyAlignment="1">
      <alignment horizontal="left"/>
      <protection/>
    </xf>
    <xf numFmtId="0" fontId="3" fillId="0" borderId="0" xfId="56" applyFont="1" applyFill="1" applyAlignment="1">
      <alignment vertical="center"/>
      <protection/>
    </xf>
    <xf numFmtId="165" fontId="3" fillId="0" borderId="0" xfId="56" applyNumberFormat="1" applyFont="1" applyFill="1" applyAlignment="1">
      <alignment horizontal="center"/>
      <protection/>
    </xf>
    <xf numFmtId="0" fontId="6" fillId="0" borderId="0" xfId="56" applyFont="1" applyFill="1" applyAlignment="1">
      <alignment horizontal="left"/>
      <protection/>
    </xf>
    <xf numFmtId="0" fontId="7" fillId="0" borderId="11" xfId="56" applyFont="1" applyFill="1" applyBorder="1" applyAlignment="1">
      <alignment horizontal="center"/>
      <protection/>
    </xf>
    <xf numFmtId="0" fontId="7" fillId="0" borderId="12" xfId="56" applyFont="1" applyFill="1" applyBorder="1" applyAlignment="1">
      <alignment horizontal="right"/>
      <protection/>
    </xf>
    <xf numFmtId="165" fontId="7" fillId="0" borderId="13" xfId="56" applyNumberFormat="1" applyFont="1" applyFill="1" applyBorder="1" applyAlignment="1">
      <alignment horizontal="center"/>
      <protection/>
    </xf>
    <xf numFmtId="0" fontId="7" fillId="0" borderId="12" xfId="56" applyFont="1" applyFill="1" applyBorder="1" applyAlignment="1">
      <alignment horizontal="center"/>
      <protection/>
    </xf>
    <xf numFmtId="0" fontId="5" fillId="0" borderId="0" xfId="56" applyFont="1" applyFill="1">
      <alignment/>
      <protection/>
    </xf>
    <xf numFmtId="0" fontId="7" fillId="0" borderId="14" xfId="56" applyFont="1" applyFill="1" applyBorder="1" applyAlignment="1">
      <alignment horizontal="center"/>
      <protection/>
    </xf>
    <xf numFmtId="0" fontId="7" fillId="0" borderId="15" xfId="56" applyFont="1" applyFill="1" applyBorder="1" applyAlignment="1">
      <alignment horizontal="center"/>
      <protection/>
    </xf>
    <xf numFmtId="165" fontId="7" fillId="0" borderId="16" xfId="56" applyNumberFormat="1" applyFont="1" applyFill="1" applyBorder="1" applyAlignment="1">
      <alignment horizontal="center"/>
      <protection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57" fillId="0" borderId="10" xfId="0" applyNumberFormat="1" applyFont="1" applyBorder="1" applyAlignment="1">
      <alignment horizontal="center" wrapText="1"/>
    </xf>
    <xf numFmtId="0" fontId="8" fillId="0" borderId="17" xfId="0" applyFont="1" applyBorder="1" applyAlignment="1">
      <alignment wrapText="1"/>
    </xf>
    <xf numFmtId="0" fontId="9" fillId="0" borderId="0" xfId="0" applyFont="1" applyAlignment="1">
      <alignment/>
    </xf>
    <xf numFmtId="0" fontId="58" fillId="0" borderId="0" xfId="0" applyFont="1" applyAlignment="1">
      <alignment/>
    </xf>
    <xf numFmtId="0" fontId="8" fillId="0" borderId="18" xfId="0" applyFont="1" applyBorder="1" applyAlignment="1">
      <alignment wrapText="1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11" fontId="6" fillId="0" borderId="17" xfId="0" applyNumberFormat="1" applyFont="1" applyBorder="1" applyAlignment="1">
      <alignment horizontal="center"/>
    </xf>
    <xf numFmtId="0" fontId="8" fillId="0" borderId="17" xfId="0" applyFont="1" applyBorder="1" applyAlignment="1" quotePrefix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14" fontId="8" fillId="0" borderId="17" xfId="0" applyNumberFormat="1" applyFont="1" applyBorder="1" applyAlignment="1">
      <alignment horizontal="center" wrapText="1"/>
    </xf>
    <xf numFmtId="14" fontId="8" fillId="0" borderId="18" xfId="0" applyNumberFormat="1" applyFont="1" applyBorder="1" applyAlignment="1">
      <alignment horizontal="center" wrapText="1"/>
    </xf>
    <xf numFmtId="0" fontId="59" fillId="0" borderId="0" xfId="0" applyFont="1" applyAlignment="1">
      <alignment horizontal="left"/>
    </xf>
    <xf numFmtId="0" fontId="8" fillId="0" borderId="19" xfId="0" applyFont="1" applyBorder="1" applyAlignment="1">
      <alignment horizontal="center" wrapText="1"/>
    </xf>
    <xf numFmtId="0" fontId="5" fillId="0" borderId="0" xfId="57" applyFont="1" applyFill="1" applyAlignment="1">
      <alignment horizontal="center"/>
      <protection/>
    </xf>
    <xf numFmtId="0" fontId="5" fillId="0" borderId="0" xfId="57" applyFont="1" applyFill="1" applyBorder="1" applyAlignment="1">
      <alignment horizontal="center"/>
      <protection/>
    </xf>
    <xf numFmtId="0" fontId="6" fillId="0" borderId="0" xfId="55" applyFont="1">
      <alignment/>
      <protection/>
    </xf>
    <xf numFmtId="0" fontId="33" fillId="0" borderId="0" xfId="55" applyFont="1" applyFill="1" applyAlignment="1">
      <alignment horizontal="left" vertical="center"/>
      <protection/>
    </xf>
    <xf numFmtId="0" fontId="33" fillId="0" borderId="0" xfId="55" applyFont="1">
      <alignment/>
      <protection/>
    </xf>
    <xf numFmtId="0" fontId="33" fillId="0" borderId="0" xfId="55" applyFont="1" applyFill="1" applyAlignment="1">
      <alignment horizontal="center" vertical="center"/>
      <protection/>
    </xf>
    <xf numFmtId="0" fontId="33" fillId="0" borderId="0" xfId="55" applyFont="1" applyFill="1" applyAlignment="1">
      <alignment horizontal="centerContinuous"/>
      <protection/>
    </xf>
    <xf numFmtId="0" fontId="33" fillId="0" borderId="0" xfId="55" applyFont="1" applyFill="1" applyAlignment="1">
      <alignment horizontal="centerContinuous" vertical="center"/>
      <protection/>
    </xf>
    <xf numFmtId="9" fontId="33" fillId="0" borderId="0" xfId="55" applyNumberFormat="1" applyFont="1" applyFill="1" applyAlignment="1">
      <alignment horizontal="centerContinuous" vertical="center"/>
      <protection/>
    </xf>
    <xf numFmtId="0" fontId="4" fillId="0" borderId="18" xfId="55" applyFont="1" applyFill="1" applyBorder="1" applyAlignment="1">
      <alignment horizontal="center" vertical="center" wrapText="1"/>
      <protection/>
    </xf>
    <xf numFmtId="0" fontId="4" fillId="0" borderId="20" xfId="55" applyFont="1" applyFill="1" applyBorder="1" applyAlignment="1">
      <alignment horizontal="center" vertical="center" wrapText="1"/>
      <protection/>
    </xf>
    <xf numFmtId="14" fontId="4" fillId="0" borderId="18" xfId="55" applyNumberFormat="1" applyFont="1" applyFill="1" applyBorder="1" applyAlignment="1">
      <alignment horizontal="center" vertical="center" wrapText="1"/>
      <protection/>
    </xf>
    <xf numFmtId="14" fontId="34" fillId="0" borderId="18" xfId="55" applyNumberFormat="1" applyFont="1" applyFill="1" applyBorder="1" applyAlignment="1">
      <alignment horizontal="center" vertical="center" wrapText="1"/>
      <protection/>
    </xf>
    <xf numFmtId="1" fontId="34" fillId="0" borderId="12" xfId="55" applyNumberFormat="1" applyFont="1" applyFill="1" applyBorder="1" applyAlignment="1">
      <alignment horizontal="center" vertical="center" wrapText="1"/>
      <protection/>
    </xf>
    <xf numFmtId="0" fontId="52" fillId="0" borderId="10" xfId="55" applyFont="1" applyBorder="1" applyAlignment="1">
      <alignment horizontal="center" wrapText="1"/>
      <protection/>
    </xf>
    <xf numFmtId="0" fontId="52" fillId="0" borderId="10" xfId="55" applyFont="1" applyBorder="1" applyAlignment="1">
      <alignment wrapText="1"/>
      <protection/>
    </xf>
    <xf numFmtId="14" fontId="52" fillId="0" borderId="10" xfId="55" applyNumberFormat="1" applyFont="1" applyBorder="1" applyAlignment="1">
      <alignment wrapText="1"/>
      <protection/>
    </xf>
    <xf numFmtId="0" fontId="52" fillId="0" borderId="0" xfId="55" applyFont="1">
      <alignment/>
      <protection/>
    </xf>
    <xf numFmtId="0" fontId="33" fillId="0" borderId="10" xfId="55" applyFont="1" applyBorder="1" applyAlignment="1">
      <alignment wrapText="1"/>
      <protection/>
    </xf>
    <xf numFmtId="0" fontId="14" fillId="0" borderId="18" xfId="55" applyFont="1" applyFill="1" applyBorder="1" applyAlignment="1">
      <alignment horizontal="center" vertical="center"/>
      <protection/>
    </xf>
    <xf numFmtId="0" fontId="14" fillId="0" borderId="18" xfId="55" applyFont="1" applyFill="1" applyBorder="1" applyAlignment="1">
      <alignment vertical="center"/>
      <protection/>
    </xf>
    <xf numFmtId="14" fontId="14" fillId="0" borderId="18" xfId="55" applyNumberFormat="1" applyFont="1" applyFill="1" applyBorder="1" applyAlignment="1">
      <alignment horizontal="center" vertical="center"/>
      <protection/>
    </xf>
    <xf numFmtId="49" fontId="14" fillId="0" borderId="18" xfId="55" applyNumberFormat="1" applyFont="1" applyFill="1" applyBorder="1" applyAlignment="1">
      <alignment horizontal="center" vertical="center"/>
      <protection/>
    </xf>
    <xf numFmtId="0" fontId="52" fillId="0" borderId="0" xfId="55">
      <alignment/>
      <protection/>
    </xf>
    <xf numFmtId="0" fontId="52" fillId="0" borderId="18" xfId="55" applyFont="1" applyBorder="1" applyAlignment="1">
      <alignment wrapText="1"/>
      <protection/>
    </xf>
    <xf numFmtId="0" fontId="14" fillId="0" borderId="10" xfId="55" applyFont="1" applyFill="1" applyBorder="1" applyAlignment="1">
      <alignment horizontal="center" vertical="center"/>
      <protection/>
    </xf>
    <xf numFmtId="0" fontId="52" fillId="0" borderId="21" xfId="55" applyFont="1" applyBorder="1" applyAlignment="1">
      <alignment wrapText="1"/>
      <protection/>
    </xf>
    <xf numFmtId="0" fontId="60" fillId="0" borderId="10" xfId="55" applyFont="1" applyBorder="1" applyAlignment="1">
      <alignment wrapText="1"/>
      <protection/>
    </xf>
    <xf numFmtId="0" fontId="14" fillId="0" borderId="10" xfId="55" applyFont="1" applyFill="1" applyBorder="1" applyAlignment="1">
      <alignment vertical="center"/>
      <protection/>
    </xf>
    <xf numFmtId="14" fontId="52" fillId="0" borderId="18" xfId="55" applyNumberFormat="1" applyFont="1" applyBorder="1" applyAlignment="1">
      <alignment wrapText="1"/>
      <protection/>
    </xf>
    <xf numFmtId="14" fontId="14" fillId="0" borderId="10" xfId="55" applyNumberFormat="1" applyFont="1" applyFill="1" applyBorder="1" applyAlignment="1">
      <alignment horizontal="center" vertical="center"/>
      <protection/>
    </xf>
    <xf numFmtId="14" fontId="52" fillId="0" borderId="21" xfId="55" applyNumberFormat="1" applyFont="1" applyBorder="1" applyAlignment="1">
      <alignment wrapText="1"/>
      <protection/>
    </xf>
    <xf numFmtId="14" fontId="60" fillId="0" borderId="10" xfId="55" applyNumberFormat="1" applyFont="1" applyBorder="1" applyAlignment="1">
      <alignment wrapText="1"/>
      <protection/>
    </xf>
    <xf numFmtId="49" fontId="14" fillId="0" borderId="10" xfId="55" applyNumberFormat="1" applyFont="1" applyFill="1" applyBorder="1" applyAlignment="1">
      <alignment horizontal="center" vertical="center"/>
      <protection/>
    </xf>
    <xf numFmtId="0" fontId="52" fillId="0" borderId="10" xfId="55" applyFont="1" applyBorder="1">
      <alignment/>
      <protection/>
    </xf>
    <xf numFmtId="0" fontId="52" fillId="0" borderId="0" xfId="55" applyFont="1" applyAlignment="1">
      <alignment wrapText="1"/>
      <protection/>
    </xf>
    <xf numFmtId="14" fontId="52" fillId="0" borderId="10" xfId="55" applyNumberFormat="1" applyFont="1" applyBorder="1" applyAlignment="1">
      <alignment horizontal="center" wrapText="1"/>
      <protection/>
    </xf>
    <xf numFmtId="0" fontId="52" fillId="0" borderId="0" xfId="55" applyFont="1" applyBorder="1" applyAlignment="1">
      <alignment horizontal="center" wrapText="1"/>
      <protection/>
    </xf>
    <xf numFmtId="0" fontId="52" fillId="0" borderId="21" xfId="55" applyFont="1" applyBorder="1" applyAlignment="1">
      <alignment horizontal="center" wrapText="1"/>
      <protection/>
    </xf>
    <xf numFmtId="0" fontId="52" fillId="0" borderId="10" xfId="55" applyFont="1" applyBorder="1" applyAlignment="1" quotePrefix="1">
      <alignment horizontal="center" wrapText="1"/>
      <protection/>
    </xf>
    <xf numFmtId="165" fontId="7" fillId="0" borderId="22" xfId="56" applyNumberFormat="1" applyFont="1" applyFill="1" applyBorder="1" applyAlignment="1">
      <alignment horizontal="center"/>
      <protection/>
    </xf>
    <xf numFmtId="0" fontId="36" fillId="0" borderId="0" xfId="56" applyFont="1" applyFill="1" applyAlignment="1">
      <alignment horizontal="center"/>
      <protection/>
    </xf>
    <xf numFmtId="0" fontId="34" fillId="0" borderId="22" xfId="56" applyFont="1" applyFill="1" applyBorder="1" applyAlignment="1">
      <alignment horizontal="center"/>
      <protection/>
    </xf>
    <xf numFmtId="0" fontId="34" fillId="0" borderId="16" xfId="56" applyFont="1" applyFill="1" applyBorder="1" applyAlignment="1">
      <alignment horizontal="center"/>
      <protection/>
    </xf>
    <xf numFmtId="49" fontId="37" fillId="0" borderId="10" xfId="55" applyNumberFormat="1" applyFont="1" applyFill="1" applyBorder="1" applyAlignment="1">
      <alignment horizontal="center" vertical="center"/>
      <protection/>
    </xf>
    <xf numFmtId="49" fontId="37" fillId="0" borderId="18" xfId="55" applyNumberFormat="1" applyFont="1" applyFill="1" applyBorder="1" applyAlignment="1">
      <alignment horizontal="center" vertical="center"/>
      <protection/>
    </xf>
    <xf numFmtId="0" fontId="61" fillId="0" borderId="10" xfId="0" applyFont="1" applyBorder="1" applyAlignment="1">
      <alignment horizontal="center" wrapText="1"/>
    </xf>
    <xf numFmtId="0" fontId="36" fillId="0" borderId="0" xfId="57" applyFont="1" applyFill="1" applyAlignment="1">
      <alignment horizontal="center"/>
      <protection/>
    </xf>
    <xf numFmtId="0" fontId="37" fillId="0" borderId="18" xfId="0" applyFont="1" applyBorder="1" applyAlignment="1">
      <alignment horizontal="center" wrapText="1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1" fillId="0" borderId="10" xfId="55" applyFont="1" applyBorder="1" applyAlignment="1">
      <alignment horizontal="center" wrapText="1"/>
      <protection/>
    </xf>
    <xf numFmtId="0" fontId="63" fillId="0" borderId="10" xfId="55" applyFont="1" applyBorder="1" applyAlignment="1">
      <alignment horizontal="center" wrapText="1"/>
      <protection/>
    </xf>
    <xf numFmtId="0" fontId="61" fillId="0" borderId="18" xfId="55" applyFont="1" applyBorder="1" applyAlignment="1">
      <alignment horizontal="center" wrapText="1"/>
      <protection/>
    </xf>
    <xf numFmtId="14" fontId="60" fillId="0" borderId="10" xfId="55" applyNumberFormat="1" applyFont="1" applyBorder="1" applyAlignment="1">
      <alignment horizontal="center" wrapText="1"/>
      <protection/>
    </xf>
    <xf numFmtId="14" fontId="52" fillId="0" borderId="18" xfId="55" applyNumberFormat="1" applyFont="1" applyBorder="1" applyAlignment="1">
      <alignment horizontal="center" wrapText="1"/>
      <protection/>
    </xf>
    <xf numFmtId="0" fontId="52" fillId="0" borderId="18" xfId="55" applyFont="1" applyBorder="1" applyAlignment="1">
      <alignment horizontal="center" wrapText="1"/>
      <protection/>
    </xf>
    <xf numFmtId="0" fontId="60" fillId="0" borderId="10" xfId="55" applyFont="1" applyBorder="1" applyAlignment="1">
      <alignment horizontal="center" wrapText="1"/>
      <protection/>
    </xf>
    <xf numFmtId="14" fontId="52" fillId="0" borderId="21" xfId="55" applyNumberFormat="1" applyFont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S thi K35 HK2" xfId="56"/>
    <cellStyle name="Normal_K 1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showGridLines="0" tabSelected="1" zoomScalePageLayoutView="0" workbookViewId="0" topLeftCell="A1">
      <selection activeCell="H2" sqref="H2"/>
    </sheetView>
  </sheetViews>
  <sheetFormatPr defaultColWidth="9.140625" defaultRowHeight="15"/>
  <cols>
    <col min="1" max="1" width="4.57421875" style="0" customWidth="1"/>
    <col min="2" max="2" width="6.140625" style="0" customWidth="1"/>
    <col min="3" max="3" width="10.421875" style="45" customWidth="1"/>
    <col min="4" max="4" width="21.421875" style="0" customWidth="1"/>
    <col min="5" max="5" width="10.421875" style="45" bestFit="1" customWidth="1"/>
    <col min="6" max="6" width="10.421875" style="45" customWidth="1"/>
    <col min="7" max="7" width="17.00390625" style="111" customWidth="1"/>
    <col min="8" max="10" width="9.28125" style="0" customWidth="1"/>
    <col min="11" max="11" width="4.7109375" style="0" customWidth="1"/>
    <col min="12" max="12" width="5.8515625" style="0" customWidth="1"/>
    <col min="13" max="13" width="5.57421875" style="0" customWidth="1"/>
    <col min="14" max="14" width="4.28125" style="0" customWidth="1"/>
    <col min="15" max="15" width="4.8515625" style="0" customWidth="1"/>
    <col min="16" max="16" width="3.8515625" style="0" customWidth="1"/>
    <col min="17" max="17" width="3.7109375" style="0" customWidth="1"/>
  </cols>
  <sheetData>
    <row r="1" spans="1:9" s="23" customFormat="1" ht="22.5">
      <c r="A1" s="16" t="s">
        <v>14</v>
      </c>
      <c r="B1" s="16"/>
      <c r="C1" s="17"/>
      <c r="D1" s="18"/>
      <c r="E1" s="19"/>
      <c r="F1" s="19"/>
      <c r="G1" s="102"/>
      <c r="H1" s="21" t="s">
        <v>15</v>
      </c>
      <c r="I1" s="22"/>
    </row>
    <row r="2" spans="1:9" s="28" customFormat="1" ht="21" customHeight="1">
      <c r="A2" s="24" t="s">
        <v>16</v>
      </c>
      <c r="B2" s="24"/>
      <c r="C2" s="17"/>
      <c r="D2" s="25"/>
      <c r="E2" s="26"/>
      <c r="F2" s="26"/>
      <c r="G2" s="102"/>
      <c r="H2" s="27" t="s">
        <v>288</v>
      </c>
      <c r="I2" s="22"/>
    </row>
    <row r="3" spans="3:10" s="28" customFormat="1" ht="21" customHeight="1">
      <c r="C3" s="29"/>
      <c r="D3" s="30" t="s">
        <v>27</v>
      </c>
      <c r="E3" s="31"/>
      <c r="F3" s="31"/>
      <c r="G3" s="102"/>
      <c r="H3" s="23" t="s">
        <v>28</v>
      </c>
      <c r="J3" s="32" t="s">
        <v>25</v>
      </c>
    </row>
    <row r="4" spans="3:10" s="28" customFormat="1" ht="21" customHeight="1">
      <c r="C4" s="17"/>
      <c r="D4" s="30" t="s">
        <v>276</v>
      </c>
      <c r="E4" s="20"/>
      <c r="F4" s="20"/>
      <c r="G4" s="102"/>
      <c r="H4" s="33" t="s">
        <v>26</v>
      </c>
      <c r="J4" s="32" t="s">
        <v>275</v>
      </c>
    </row>
    <row r="5" spans="3:10" s="28" customFormat="1" ht="15.75" customHeight="1">
      <c r="C5" s="17"/>
      <c r="D5" s="25"/>
      <c r="E5" s="34"/>
      <c r="F5" s="34"/>
      <c r="G5" s="102"/>
      <c r="H5" s="35"/>
      <c r="I5" s="33"/>
      <c r="J5" s="32"/>
    </row>
    <row r="6" spans="1:10" s="40" customFormat="1" ht="12.75">
      <c r="A6" s="36" t="s">
        <v>0</v>
      </c>
      <c r="B6" s="36" t="s">
        <v>4</v>
      </c>
      <c r="C6" s="36" t="s">
        <v>17</v>
      </c>
      <c r="D6" s="37" t="s">
        <v>1</v>
      </c>
      <c r="E6" s="38" t="s">
        <v>18</v>
      </c>
      <c r="F6" s="101" t="s">
        <v>285</v>
      </c>
      <c r="G6" s="103" t="s">
        <v>2</v>
      </c>
      <c r="H6" s="36" t="s">
        <v>19</v>
      </c>
      <c r="I6" s="36" t="s">
        <v>20</v>
      </c>
      <c r="J6" s="39" t="s">
        <v>21</v>
      </c>
    </row>
    <row r="7" spans="1:10" s="40" customFormat="1" ht="13.5" thickBot="1">
      <c r="A7" s="41"/>
      <c r="B7" s="41"/>
      <c r="C7" s="42"/>
      <c r="D7" s="42"/>
      <c r="E7" s="43" t="s">
        <v>22</v>
      </c>
      <c r="F7" s="43"/>
      <c r="G7" s="104" t="s">
        <v>23</v>
      </c>
      <c r="H7" s="42"/>
      <c r="I7" s="42" t="s">
        <v>24</v>
      </c>
      <c r="J7" s="42"/>
    </row>
    <row r="8" spans="1:10" s="2" customFormat="1" ht="17.25" customHeight="1" thickTop="1">
      <c r="A8" s="75">
        <v>1</v>
      </c>
      <c r="B8" s="100" t="s">
        <v>102</v>
      </c>
      <c r="C8" s="86">
        <v>12040142</v>
      </c>
      <c r="D8" s="89" t="s">
        <v>91</v>
      </c>
      <c r="E8" s="91" t="s">
        <v>254</v>
      </c>
      <c r="F8" s="97" t="s">
        <v>269</v>
      </c>
      <c r="G8" s="105" t="s">
        <v>255</v>
      </c>
      <c r="H8" s="4"/>
      <c r="I8" s="4"/>
      <c r="J8" s="4"/>
    </row>
    <row r="9" spans="1:10" s="2" customFormat="1" ht="17.25" customHeight="1">
      <c r="A9" s="75">
        <v>2</v>
      </c>
      <c r="B9" s="100" t="s">
        <v>103</v>
      </c>
      <c r="C9" s="86">
        <v>12040544</v>
      </c>
      <c r="D9" s="89" t="s">
        <v>78</v>
      </c>
      <c r="E9" s="91">
        <v>34402</v>
      </c>
      <c r="F9" s="97" t="s">
        <v>269</v>
      </c>
      <c r="G9" s="105" t="s">
        <v>260</v>
      </c>
      <c r="H9" s="4"/>
      <c r="I9" s="4"/>
      <c r="J9" s="4"/>
    </row>
    <row r="10" spans="1:10" s="2" customFormat="1" ht="17.25" customHeight="1">
      <c r="A10" s="75">
        <v>3</v>
      </c>
      <c r="B10" s="100" t="s">
        <v>104</v>
      </c>
      <c r="C10" s="86">
        <v>13040487</v>
      </c>
      <c r="D10" s="89" t="s">
        <v>258</v>
      </c>
      <c r="E10" s="91" t="s">
        <v>259</v>
      </c>
      <c r="F10" s="97" t="s">
        <v>272</v>
      </c>
      <c r="G10" s="105" t="s">
        <v>253</v>
      </c>
      <c r="H10" s="4"/>
      <c r="I10" s="4"/>
      <c r="J10" s="4"/>
    </row>
    <row r="11" spans="1:10" s="2" customFormat="1" ht="17.25" customHeight="1">
      <c r="A11" s="75">
        <v>4</v>
      </c>
      <c r="B11" s="100" t="s">
        <v>105</v>
      </c>
      <c r="C11" s="86">
        <v>13040704</v>
      </c>
      <c r="D11" s="89" t="s">
        <v>249</v>
      </c>
      <c r="E11" s="91" t="s">
        <v>250</v>
      </c>
      <c r="F11" s="97" t="s">
        <v>271</v>
      </c>
      <c r="G11" s="105" t="s">
        <v>270</v>
      </c>
      <c r="H11" s="4"/>
      <c r="I11" s="4"/>
      <c r="J11" s="4"/>
    </row>
    <row r="12" spans="1:10" s="2" customFormat="1" ht="17.25" customHeight="1">
      <c r="A12" s="75">
        <v>5</v>
      </c>
      <c r="B12" s="100" t="s">
        <v>106</v>
      </c>
      <c r="C12" s="86">
        <v>13040947</v>
      </c>
      <c r="D12" s="89" t="s">
        <v>226</v>
      </c>
      <c r="E12" s="91" t="s">
        <v>263</v>
      </c>
      <c r="F12" s="97" t="s">
        <v>272</v>
      </c>
      <c r="G12" s="105" t="s">
        <v>264</v>
      </c>
      <c r="H12" s="4"/>
      <c r="I12" s="4"/>
      <c r="J12" s="4"/>
    </row>
    <row r="13" spans="1:10" s="2" customFormat="1" ht="17.25" customHeight="1">
      <c r="A13" s="75">
        <v>6</v>
      </c>
      <c r="B13" s="100" t="s">
        <v>107</v>
      </c>
      <c r="C13" s="86">
        <v>13041156</v>
      </c>
      <c r="D13" s="89" t="s">
        <v>256</v>
      </c>
      <c r="E13" s="91" t="s">
        <v>257</v>
      </c>
      <c r="F13" s="97" t="s">
        <v>272</v>
      </c>
      <c r="G13" s="105" t="s">
        <v>253</v>
      </c>
      <c r="H13" s="4"/>
      <c r="I13" s="4"/>
      <c r="J13" s="4"/>
    </row>
    <row r="14" spans="1:10" s="2" customFormat="1" ht="17.25" customHeight="1">
      <c r="A14" s="75">
        <v>7</v>
      </c>
      <c r="B14" s="100" t="s">
        <v>108</v>
      </c>
      <c r="C14" s="86">
        <v>13041397</v>
      </c>
      <c r="D14" s="89" t="s">
        <v>251</v>
      </c>
      <c r="E14" s="91" t="s">
        <v>252</v>
      </c>
      <c r="F14" s="97" t="s">
        <v>272</v>
      </c>
      <c r="G14" s="105" t="s">
        <v>253</v>
      </c>
      <c r="H14" s="4"/>
      <c r="I14" s="4"/>
      <c r="J14" s="4"/>
    </row>
    <row r="15" spans="1:10" s="2" customFormat="1" ht="17.25" customHeight="1">
      <c r="A15" s="75">
        <v>8</v>
      </c>
      <c r="B15" s="100" t="s">
        <v>109</v>
      </c>
      <c r="C15" s="86">
        <v>13049917</v>
      </c>
      <c r="D15" s="89" t="s">
        <v>81</v>
      </c>
      <c r="E15" s="91">
        <v>34675</v>
      </c>
      <c r="F15" s="97" t="s">
        <v>269</v>
      </c>
      <c r="G15" s="105" t="s">
        <v>273</v>
      </c>
      <c r="H15" s="4"/>
      <c r="I15" s="4"/>
      <c r="J15" s="4"/>
    </row>
    <row r="16" spans="1:10" s="2" customFormat="1" ht="17.25" customHeight="1">
      <c r="A16" s="75">
        <v>9</v>
      </c>
      <c r="B16" s="100" t="s">
        <v>110</v>
      </c>
      <c r="C16" s="75">
        <v>14040659</v>
      </c>
      <c r="D16" s="76" t="s">
        <v>221</v>
      </c>
      <c r="E16" s="97">
        <v>35069</v>
      </c>
      <c r="F16" s="97" t="s">
        <v>269</v>
      </c>
      <c r="G16" s="112" t="s">
        <v>222</v>
      </c>
      <c r="H16" s="4"/>
      <c r="I16" s="4"/>
      <c r="J16" s="4"/>
    </row>
    <row r="17" spans="1:10" s="2" customFormat="1" ht="17.25" customHeight="1">
      <c r="A17" s="75">
        <v>10</v>
      </c>
      <c r="B17" s="100" t="s">
        <v>111</v>
      </c>
      <c r="C17" s="86">
        <v>14040719</v>
      </c>
      <c r="D17" s="89" t="s">
        <v>261</v>
      </c>
      <c r="E17" s="91">
        <v>35189</v>
      </c>
      <c r="F17" s="97" t="s">
        <v>269</v>
      </c>
      <c r="G17" s="105" t="s">
        <v>262</v>
      </c>
      <c r="H17" s="4"/>
      <c r="I17" s="4"/>
      <c r="J17" s="4"/>
    </row>
    <row r="18" spans="1:10" s="2" customFormat="1" ht="17.25" customHeight="1">
      <c r="A18" s="75">
        <v>11</v>
      </c>
      <c r="B18" s="100" t="s">
        <v>112</v>
      </c>
      <c r="C18" s="118">
        <v>15041675</v>
      </c>
      <c r="D18" s="88" t="s">
        <v>3</v>
      </c>
      <c r="E18" s="115" t="s">
        <v>265</v>
      </c>
      <c r="F18" s="97" t="s">
        <v>269</v>
      </c>
      <c r="G18" s="113" t="s">
        <v>266</v>
      </c>
      <c r="H18" s="4"/>
      <c r="I18" s="4"/>
      <c r="J18" s="4"/>
    </row>
    <row r="19" spans="1:10" s="2" customFormat="1" ht="17.25" customHeight="1">
      <c r="A19" s="75">
        <v>12</v>
      </c>
      <c r="B19" s="100" t="s">
        <v>113</v>
      </c>
      <c r="C19" s="75">
        <v>15042170</v>
      </c>
      <c r="D19" s="76" t="s">
        <v>192</v>
      </c>
      <c r="E19" s="97">
        <v>35410</v>
      </c>
      <c r="F19" s="97" t="s">
        <v>269</v>
      </c>
      <c r="G19" s="112" t="s">
        <v>193</v>
      </c>
      <c r="H19" s="4"/>
      <c r="I19" s="4"/>
      <c r="J19" s="4"/>
    </row>
    <row r="20" spans="1:10" s="2" customFormat="1" ht="17.25" customHeight="1">
      <c r="A20" s="75">
        <v>13</v>
      </c>
      <c r="B20" s="100" t="s">
        <v>114</v>
      </c>
      <c r="C20" s="75">
        <v>16040007</v>
      </c>
      <c r="D20" s="76" t="s">
        <v>169</v>
      </c>
      <c r="E20" s="97">
        <v>35832</v>
      </c>
      <c r="F20" s="97" t="s">
        <v>269</v>
      </c>
      <c r="G20" s="112" t="s">
        <v>170</v>
      </c>
      <c r="H20" s="4"/>
      <c r="I20" s="4"/>
      <c r="J20" s="4"/>
    </row>
    <row r="21" spans="1:10" s="2" customFormat="1" ht="17.25" customHeight="1">
      <c r="A21" s="75">
        <v>14</v>
      </c>
      <c r="B21" s="100" t="s">
        <v>115</v>
      </c>
      <c r="C21" s="75">
        <v>16040071</v>
      </c>
      <c r="D21" s="76" t="s">
        <v>178</v>
      </c>
      <c r="E21" s="75" t="s">
        <v>179</v>
      </c>
      <c r="F21" s="97" t="s">
        <v>269</v>
      </c>
      <c r="G21" s="112" t="s">
        <v>173</v>
      </c>
      <c r="H21" s="4"/>
      <c r="I21" s="4"/>
      <c r="J21" s="4"/>
    </row>
    <row r="22" spans="1:10" s="2" customFormat="1" ht="17.25" customHeight="1">
      <c r="A22" s="75">
        <v>15</v>
      </c>
      <c r="B22" s="100" t="s">
        <v>116</v>
      </c>
      <c r="C22" s="75">
        <v>16040076</v>
      </c>
      <c r="D22" s="76" t="s">
        <v>180</v>
      </c>
      <c r="E22" s="97">
        <v>36106</v>
      </c>
      <c r="F22" s="97" t="s">
        <v>269</v>
      </c>
      <c r="G22" s="112" t="s">
        <v>170</v>
      </c>
      <c r="H22" s="4"/>
      <c r="I22" s="4"/>
      <c r="J22" s="4"/>
    </row>
    <row r="23" spans="1:10" s="2" customFormat="1" ht="17.25" customHeight="1">
      <c r="A23" s="75">
        <v>16</v>
      </c>
      <c r="B23" s="100" t="s">
        <v>117</v>
      </c>
      <c r="C23" s="75">
        <v>16040079</v>
      </c>
      <c r="D23" s="76" t="s">
        <v>174</v>
      </c>
      <c r="E23" s="75" t="s">
        <v>175</v>
      </c>
      <c r="F23" s="97" t="s">
        <v>269</v>
      </c>
      <c r="G23" s="112" t="s">
        <v>170</v>
      </c>
      <c r="H23" s="4"/>
      <c r="I23" s="4"/>
      <c r="J23" s="4"/>
    </row>
    <row r="24" spans="1:10" s="2" customFormat="1" ht="17.25" customHeight="1">
      <c r="A24" s="75">
        <v>17</v>
      </c>
      <c r="B24" s="100" t="s">
        <v>118</v>
      </c>
      <c r="C24" s="75">
        <v>16040090</v>
      </c>
      <c r="D24" s="76" t="s">
        <v>176</v>
      </c>
      <c r="E24" s="75" t="s">
        <v>177</v>
      </c>
      <c r="F24" s="97" t="s">
        <v>269</v>
      </c>
      <c r="G24" s="112" t="s">
        <v>173</v>
      </c>
      <c r="H24" s="4"/>
      <c r="I24" s="4"/>
      <c r="J24" s="4"/>
    </row>
    <row r="25" spans="1:10" s="2" customFormat="1" ht="17.25" customHeight="1">
      <c r="A25" s="75">
        <v>18</v>
      </c>
      <c r="B25" s="100" t="s">
        <v>119</v>
      </c>
      <c r="C25" s="75">
        <v>16040131</v>
      </c>
      <c r="D25" s="76" t="s">
        <v>181</v>
      </c>
      <c r="E25" s="97">
        <v>35979</v>
      </c>
      <c r="F25" s="97" t="s">
        <v>269</v>
      </c>
      <c r="G25" s="112" t="s">
        <v>173</v>
      </c>
      <c r="H25" s="4"/>
      <c r="I25" s="4"/>
      <c r="J25" s="4"/>
    </row>
    <row r="26" spans="1:10" s="2" customFormat="1" ht="17.25" customHeight="1">
      <c r="A26" s="75">
        <v>19</v>
      </c>
      <c r="B26" s="100" t="s">
        <v>120</v>
      </c>
      <c r="C26" s="75">
        <v>16040144</v>
      </c>
      <c r="D26" s="76" t="s">
        <v>182</v>
      </c>
      <c r="E26" s="75" t="s">
        <v>183</v>
      </c>
      <c r="F26" s="97" t="s">
        <v>269</v>
      </c>
      <c r="G26" s="112" t="s">
        <v>173</v>
      </c>
      <c r="H26" s="4"/>
      <c r="I26" s="4"/>
      <c r="J26" s="4"/>
    </row>
    <row r="27" spans="1:10" s="2" customFormat="1" ht="17.25" customHeight="1">
      <c r="A27" s="75">
        <v>20</v>
      </c>
      <c r="B27" s="100" t="s">
        <v>121</v>
      </c>
      <c r="C27" s="75">
        <v>16040169</v>
      </c>
      <c r="D27" s="76" t="s">
        <v>190</v>
      </c>
      <c r="E27" s="75" t="s">
        <v>191</v>
      </c>
      <c r="F27" s="97" t="s">
        <v>269</v>
      </c>
      <c r="G27" s="112" t="s">
        <v>170</v>
      </c>
      <c r="H27" s="4"/>
      <c r="I27" s="4"/>
      <c r="J27" s="4"/>
    </row>
    <row r="28" spans="1:10" s="2" customFormat="1" ht="17.25" customHeight="1">
      <c r="A28" s="75">
        <v>21</v>
      </c>
      <c r="B28" s="100" t="s">
        <v>122</v>
      </c>
      <c r="C28" s="75">
        <v>16040178</v>
      </c>
      <c r="D28" s="76" t="s">
        <v>194</v>
      </c>
      <c r="E28" s="75" t="s">
        <v>195</v>
      </c>
      <c r="F28" s="97" t="s">
        <v>269</v>
      </c>
      <c r="G28" s="112" t="s">
        <v>173</v>
      </c>
      <c r="H28" s="4"/>
      <c r="I28" s="4"/>
      <c r="J28" s="4"/>
    </row>
    <row r="29" spans="1:10" s="2" customFormat="1" ht="17.25" customHeight="1">
      <c r="A29" s="75">
        <v>22</v>
      </c>
      <c r="B29" s="100" t="s">
        <v>123</v>
      </c>
      <c r="C29" s="75">
        <v>16040187</v>
      </c>
      <c r="D29" s="76" t="s">
        <v>186</v>
      </c>
      <c r="E29" s="75" t="s">
        <v>187</v>
      </c>
      <c r="F29" s="97" t="s">
        <v>269</v>
      </c>
      <c r="G29" s="112" t="s">
        <v>173</v>
      </c>
      <c r="H29" s="4"/>
      <c r="I29" s="4"/>
      <c r="J29" s="4"/>
    </row>
    <row r="30" spans="1:10" s="2" customFormat="1" ht="17.25" customHeight="1">
      <c r="A30" s="75">
        <v>23</v>
      </c>
      <c r="B30" s="100" t="s">
        <v>124</v>
      </c>
      <c r="C30" s="75">
        <v>16040188</v>
      </c>
      <c r="D30" s="76" t="s">
        <v>188</v>
      </c>
      <c r="E30" s="75" t="s">
        <v>189</v>
      </c>
      <c r="F30" s="97" t="s">
        <v>269</v>
      </c>
      <c r="G30" s="112" t="s">
        <v>170</v>
      </c>
      <c r="H30" s="4"/>
      <c r="I30" s="4"/>
      <c r="J30" s="4"/>
    </row>
    <row r="31" spans="1:10" s="2" customFormat="1" ht="17.25" customHeight="1">
      <c r="A31" s="75">
        <v>24</v>
      </c>
      <c r="B31" s="100" t="s">
        <v>125</v>
      </c>
      <c r="C31" s="75">
        <v>16040206</v>
      </c>
      <c r="D31" s="76" t="s">
        <v>202</v>
      </c>
      <c r="E31" s="97">
        <v>35803</v>
      </c>
      <c r="F31" s="97" t="s">
        <v>269</v>
      </c>
      <c r="G31" s="112" t="s">
        <v>173</v>
      </c>
      <c r="H31" s="4"/>
      <c r="I31" s="4"/>
      <c r="J31" s="4"/>
    </row>
    <row r="32" spans="1:10" s="2" customFormat="1" ht="17.25" customHeight="1">
      <c r="A32" s="75">
        <v>25</v>
      </c>
      <c r="B32" s="100" t="s">
        <v>126</v>
      </c>
      <c r="C32" s="75">
        <v>16040223</v>
      </c>
      <c r="D32" s="76" t="s">
        <v>205</v>
      </c>
      <c r="E32" s="75" t="s">
        <v>206</v>
      </c>
      <c r="F32" s="97" t="s">
        <v>269</v>
      </c>
      <c r="G32" s="112" t="s">
        <v>173</v>
      </c>
      <c r="H32" s="4"/>
      <c r="I32" s="4"/>
      <c r="J32" s="4"/>
    </row>
    <row r="33" spans="1:10" s="2" customFormat="1" ht="17.25" customHeight="1">
      <c r="A33" s="75">
        <v>26</v>
      </c>
      <c r="B33" s="100" t="s">
        <v>127</v>
      </c>
      <c r="C33" s="75">
        <v>16040251</v>
      </c>
      <c r="D33" s="76" t="s">
        <v>207</v>
      </c>
      <c r="E33" s="97">
        <v>35918</v>
      </c>
      <c r="F33" s="97" t="s">
        <v>269</v>
      </c>
      <c r="G33" s="112" t="s">
        <v>170</v>
      </c>
      <c r="H33" s="4"/>
      <c r="I33" s="4"/>
      <c r="J33" s="4"/>
    </row>
    <row r="34" spans="1:10" s="2" customFormat="1" ht="17.25" customHeight="1">
      <c r="A34" s="75">
        <v>27</v>
      </c>
      <c r="B34" s="100" t="s">
        <v>128</v>
      </c>
      <c r="C34" s="75">
        <v>16040262</v>
      </c>
      <c r="D34" s="76" t="s">
        <v>208</v>
      </c>
      <c r="E34" s="97">
        <v>36070</v>
      </c>
      <c r="F34" s="97" t="s">
        <v>269</v>
      </c>
      <c r="G34" s="112" t="s">
        <v>170</v>
      </c>
      <c r="H34" s="4"/>
      <c r="I34" s="4"/>
      <c r="J34" s="4"/>
    </row>
    <row r="35" spans="1:10" s="2" customFormat="1" ht="17.25" customHeight="1">
      <c r="A35" s="75">
        <v>28</v>
      </c>
      <c r="B35" s="100" t="s">
        <v>129</v>
      </c>
      <c r="C35" s="75">
        <v>16040273</v>
      </c>
      <c r="D35" s="76" t="s">
        <v>209</v>
      </c>
      <c r="E35" s="75" t="s">
        <v>210</v>
      </c>
      <c r="F35" s="97" t="s">
        <v>269</v>
      </c>
      <c r="G35" s="112" t="s">
        <v>173</v>
      </c>
      <c r="H35" s="4"/>
      <c r="I35" s="4"/>
      <c r="J35" s="4"/>
    </row>
    <row r="36" spans="1:10" s="2" customFormat="1" ht="17.25" customHeight="1">
      <c r="A36" s="75">
        <v>29</v>
      </c>
      <c r="B36" s="100" t="s">
        <v>130</v>
      </c>
      <c r="C36" s="75">
        <v>16040286</v>
      </c>
      <c r="D36" s="76" t="s">
        <v>214</v>
      </c>
      <c r="E36" s="75" t="s">
        <v>215</v>
      </c>
      <c r="F36" s="97" t="s">
        <v>269</v>
      </c>
      <c r="G36" s="112" t="s">
        <v>173</v>
      </c>
      <c r="H36" s="4"/>
      <c r="I36" s="4"/>
      <c r="J36" s="4"/>
    </row>
    <row r="37" spans="1:10" s="2" customFormat="1" ht="17.25" customHeight="1">
      <c r="A37" s="75">
        <v>30</v>
      </c>
      <c r="B37" s="100" t="s">
        <v>131</v>
      </c>
      <c r="C37" s="75">
        <v>16040289</v>
      </c>
      <c r="D37" s="76" t="s">
        <v>211</v>
      </c>
      <c r="E37" s="97">
        <v>36008</v>
      </c>
      <c r="F37" s="97" t="s">
        <v>269</v>
      </c>
      <c r="G37" s="112" t="s">
        <v>170</v>
      </c>
      <c r="H37" s="4"/>
      <c r="I37" s="4"/>
      <c r="J37" s="4"/>
    </row>
    <row r="38" spans="1:10" s="2" customFormat="1" ht="17.25" customHeight="1">
      <c r="A38" s="75">
        <v>31</v>
      </c>
      <c r="B38" s="100" t="s">
        <v>132</v>
      </c>
      <c r="C38" s="75">
        <v>16040336</v>
      </c>
      <c r="D38" s="76" t="s">
        <v>223</v>
      </c>
      <c r="E38" s="97">
        <v>35838</v>
      </c>
      <c r="F38" s="97" t="s">
        <v>269</v>
      </c>
      <c r="G38" s="112" t="s">
        <v>173</v>
      </c>
      <c r="H38" s="4"/>
      <c r="I38" s="4"/>
      <c r="J38" s="4"/>
    </row>
    <row r="39" spans="1:10" s="2" customFormat="1" ht="17.25" customHeight="1">
      <c r="A39" s="75">
        <v>32</v>
      </c>
      <c r="B39" s="100" t="s">
        <v>133</v>
      </c>
      <c r="C39" s="75">
        <v>16040338</v>
      </c>
      <c r="D39" s="76" t="s">
        <v>228</v>
      </c>
      <c r="E39" s="97">
        <v>36101</v>
      </c>
      <c r="F39" s="97" t="s">
        <v>269</v>
      </c>
      <c r="G39" s="112" t="s">
        <v>170</v>
      </c>
      <c r="H39" s="4"/>
      <c r="I39" s="4"/>
      <c r="J39" s="4"/>
    </row>
    <row r="40" spans="1:10" s="2" customFormat="1" ht="17.25" customHeight="1">
      <c r="A40" s="75">
        <v>33</v>
      </c>
      <c r="B40" s="100" t="s">
        <v>134</v>
      </c>
      <c r="C40" s="75">
        <v>16040359</v>
      </c>
      <c r="D40" s="76" t="s">
        <v>230</v>
      </c>
      <c r="E40" s="97">
        <v>35827</v>
      </c>
      <c r="F40" s="97" t="s">
        <v>269</v>
      </c>
      <c r="G40" s="112" t="s">
        <v>173</v>
      </c>
      <c r="H40" s="4"/>
      <c r="I40" s="4"/>
      <c r="J40" s="4"/>
    </row>
    <row r="41" spans="1:10" s="2" customFormat="1" ht="17.25" customHeight="1">
      <c r="A41" s="75">
        <v>34</v>
      </c>
      <c r="B41" s="100" t="s">
        <v>135</v>
      </c>
      <c r="C41" s="75">
        <v>16040383</v>
      </c>
      <c r="D41" s="76" t="s">
        <v>231</v>
      </c>
      <c r="E41" s="97">
        <v>35831</v>
      </c>
      <c r="F41" s="97" t="s">
        <v>269</v>
      </c>
      <c r="G41" s="112" t="s">
        <v>173</v>
      </c>
      <c r="H41" s="4"/>
      <c r="I41" s="4"/>
      <c r="J41" s="4"/>
    </row>
    <row r="42" spans="1:10" s="2" customFormat="1" ht="17.25" customHeight="1">
      <c r="A42" s="75">
        <v>35</v>
      </c>
      <c r="B42" s="100" t="s">
        <v>136</v>
      </c>
      <c r="C42" s="75">
        <v>16040409</v>
      </c>
      <c r="D42" s="76" t="s">
        <v>238</v>
      </c>
      <c r="E42" s="75" t="s">
        <v>239</v>
      </c>
      <c r="F42" s="97" t="s">
        <v>269</v>
      </c>
      <c r="G42" s="112" t="s">
        <v>173</v>
      </c>
      <c r="H42" s="4"/>
      <c r="I42" s="4"/>
      <c r="J42" s="4"/>
    </row>
    <row r="43" spans="1:10" s="2" customFormat="1" ht="17.25" customHeight="1">
      <c r="A43" s="75">
        <v>36</v>
      </c>
      <c r="B43" s="100" t="s">
        <v>137</v>
      </c>
      <c r="C43" s="75">
        <v>16040414</v>
      </c>
      <c r="D43" s="76" t="s">
        <v>234</v>
      </c>
      <c r="E43" s="97">
        <v>35920</v>
      </c>
      <c r="F43" s="97" t="s">
        <v>269</v>
      </c>
      <c r="G43" s="112" t="s">
        <v>170</v>
      </c>
      <c r="H43" s="4"/>
      <c r="I43" s="4"/>
      <c r="J43" s="4"/>
    </row>
    <row r="44" spans="1:10" s="2" customFormat="1" ht="17.25" customHeight="1">
      <c r="A44" s="75">
        <v>37</v>
      </c>
      <c r="B44" s="100" t="s">
        <v>138</v>
      </c>
      <c r="C44" s="75">
        <v>16040426</v>
      </c>
      <c r="D44" s="76" t="s">
        <v>232</v>
      </c>
      <c r="E44" s="75" t="s">
        <v>233</v>
      </c>
      <c r="F44" s="97" t="s">
        <v>269</v>
      </c>
      <c r="G44" s="112" t="s">
        <v>170</v>
      </c>
      <c r="H44" s="4"/>
      <c r="I44" s="4"/>
      <c r="J44" s="4"/>
    </row>
    <row r="45" spans="1:10" s="2" customFormat="1" ht="17.25" customHeight="1">
      <c r="A45" s="75">
        <v>38</v>
      </c>
      <c r="B45" s="100" t="s">
        <v>139</v>
      </c>
      <c r="C45" s="75">
        <v>16040428</v>
      </c>
      <c r="D45" s="76" t="s">
        <v>235</v>
      </c>
      <c r="E45" s="97">
        <v>36105</v>
      </c>
      <c r="F45" s="97" t="s">
        <v>269</v>
      </c>
      <c r="G45" s="112" t="s">
        <v>173</v>
      </c>
      <c r="H45" s="4"/>
      <c r="I45" s="4"/>
      <c r="J45" s="4"/>
    </row>
    <row r="46" spans="1:10" s="2" customFormat="1" ht="17.25" customHeight="1">
      <c r="A46" s="75">
        <v>39</v>
      </c>
      <c r="B46" s="100" t="s">
        <v>140</v>
      </c>
      <c r="C46" s="75">
        <v>16040433</v>
      </c>
      <c r="D46" s="76" t="s">
        <v>240</v>
      </c>
      <c r="E46" s="97">
        <v>35893</v>
      </c>
      <c r="F46" s="97" t="s">
        <v>269</v>
      </c>
      <c r="G46" s="112" t="s">
        <v>173</v>
      </c>
      <c r="H46" s="4"/>
      <c r="I46" s="4"/>
      <c r="J46" s="4"/>
    </row>
    <row r="47" spans="1:10" s="2" customFormat="1" ht="17.25" customHeight="1">
      <c r="A47" s="75">
        <v>40</v>
      </c>
      <c r="B47" s="100" t="s">
        <v>141</v>
      </c>
      <c r="C47" s="75">
        <v>16040446</v>
      </c>
      <c r="D47" s="76" t="s">
        <v>241</v>
      </c>
      <c r="E47" s="97">
        <v>35861</v>
      </c>
      <c r="F47" s="97" t="s">
        <v>269</v>
      </c>
      <c r="G47" s="112" t="s">
        <v>173</v>
      </c>
      <c r="H47" s="4"/>
      <c r="I47" s="4"/>
      <c r="J47" s="4"/>
    </row>
    <row r="48" spans="1:10" s="2" customFormat="1" ht="17.25" customHeight="1">
      <c r="A48" s="75">
        <v>41</v>
      </c>
      <c r="B48" s="100" t="s">
        <v>142</v>
      </c>
      <c r="C48" s="75">
        <v>16042020</v>
      </c>
      <c r="D48" s="76" t="s">
        <v>220</v>
      </c>
      <c r="E48" s="97">
        <v>35499</v>
      </c>
      <c r="F48" s="97" t="s">
        <v>269</v>
      </c>
      <c r="G48" s="112" t="s">
        <v>166</v>
      </c>
      <c r="H48" s="4"/>
      <c r="I48" s="4"/>
      <c r="J48" s="4"/>
    </row>
    <row r="49" spans="1:10" s="2" customFormat="1" ht="17.25" customHeight="1">
      <c r="A49" s="75">
        <v>42</v>
      </c>
      <c r="B49" s="100" t="s">
        <v>143</v>
      </c>
      <c r="C49" s="75">
        <v>16042109</v>
      </c>
      <c r="D49" s="76" t="s">
        <v>167</v>
      </c>
      <c r="E49" s="75" t="s">
        <v>168</v>
      </c>
      <c r="F49" s="97" t="s">
        <v>269</v>
      </c>
      <c r="G49" s="112" t="s">
        <v>166</v>
      </c>
      <c r="H49" s="4"/>
      <c r="I49" s="4"/>
      <c r="J49" s="4"/>
    </row>
    <row r="50" spans="1:10" s="2" customFormat="1" ht="17.25" customHeight="1">
      <c r="A50" s="75">
        <v>43</v>
      </c>
      <c r="B50" s="100" t="s">
        <v>144</v>
      </c>
      <c r="C50" s="75">
        <v>16042119</v>
      </c>
      <c r="D50" s="76" t="s">
        <v>171</v>
      </c>
      <c r="E50" s="75" t="s">
        <v>172</v>
      </c>
      <c r="F50" s="97" t="s">
        <v>269</v>
      </c>
      <c r="G50" s="112" t="s">
        <v>173</v>
      </c>
      <c r="H50" s="4"/>
      <c r="I50" s="4"/>
      <c r="J50" s="4"/>
    </row>
    <row r="51" spans="1:10" s="2" customFormat="1" ht="17.25" customHeight="1">
      <c r="A51" s="75">
        <v>44</v>
      </c>
      <c r="B51" s="100" t="s">
        <v>145</v>
      </c>
      <c r="C51" s="86">
        <v>16042122</v>
      </c>
      <c r="D51" s="89" t="s">
        <v>244</v>
      </c>
      <c r="E51" s="91" t="s">
        <v>245</v>
      </c>
      <c r="F51" s="97" t="s">
        <v>269</v>
      </c>
      <c r="G51" s="105" t="s">
        <v>246</v>
      </c>
      <c r="H51" s="4"/>
      <c r="I51" s="4"/>
      <c r="J51" s="4"/>
    </row>
    <row r="52" spans="1:10" s="2" customFormat="1" ht="17.25" customHeight="1">
      <c r="A52" s="75">
        <v>45</v>
      </c>
      <c r="B52" s="100" t="s">
        <v>146</v>
      </c>
      <c r="C52" s="75">
        <v>16042124</v>
      </c>
      <c r="D52" s="76" t="s">
        <v>199</v>
      </c>
      <c r="E52" s="75" t="s">
        <v>200</v>
      </c>
      <c r="F52" s="97" t="s">
        <v>269</v>
      </c>
      <c r="G52" s="112" t="s">
        <v>173</v>
      </c>
      <c r="H52" s="4"/>
      <c r="I52" s="4"/>
      <c r="J52" s="4"/>
    </row>
    <row r="53" spans="1:10" s="2" customFormat="1" ht="17.25" customHeight="1">
      <c r="A53" s="75">
        <v>46</v>
      </c>
      <c r="B53" s="100" t="s">
        <v>147</v>
      </c>
      <c r="C53" s="75">
        <v>16042132</v>
      </c>
      <c r="D53" s="76" t="s">
        <v>216</v>
      </c>
      <c r="E53" s="75" t="s">
        <v>217</v>
      </c>
      <c r="F53" s="97" t="s">
        <v>269</v>
      </c>
      <c r="G53" s="112" t="s">
        <v>166</v>
      </c>
      <c r="H53" s="4"/>
      <c r="I53" s="4"/>
      <c r="J53" s="4"/>
    </row>
    <row r="54" spans="1:10" s="2" customFormat="1" ht="17.25" customHeight="1">
      <c r="A54" s="75">
        <v>47</v>
      </c>
      <c r="B54" s="100" t="s">
        <v>148</v>
      </c>
      <c r="C54" s="75">
        <v>16042133</v>
      </c>
      <c r="D54" s="76" t="s">
        <v>224</v>
      </c>
      <c r="E54" s="75" t="s">
        <v>225</v>
      </c>
      <c r="F54" s="97" t="s">
        <v>269</v>
      </c>
      <c r="G54" s="112" t="s">
        <v>170</v>
      </c>
      <c r="H54" s="4"/>
      <c r="I54" s="4"/>
      <c r="J54" s="4"/>
    </row>
    <row r="55" spans="1:10" s="2" customFormat="1" ht="17.25" customHeight="1">
      <c r="A55" s="75">
        <v>48</v>
      </c>
      <c r="B55" s="100" t="s">
        <v>149</v>
      </c>
      <c r="C55" s="117">
        <v>16042196</v>
      </c>
      <c r="D55" s="85" t="s">
        <v>201</v>
      </c>
      <c r="E55" s="116">
        <v>35980</v>
      </c>
      <c r="F55" s="97" t="s">
        <v>269</v>
      </c>
      <c r="G55" s="114" t="s">
        <v>166</v>
      </c>
      <c r="H55" s="4"/>
      <c r="I55" s="4"/>
      <c r="J55" s="4"/>
    </row>
    <row r="56" spans="1:10" s="2" customFormat="1" ht="17.25" customHeight="1">
      <c r="A56" s="75">
        <v>49</v>
      </c>
      <c r="B56" s="100" t="s">
        <v>150</v>
      </c>
      <c r="C56" s="117">
        <v>16042198</v>
      </c>
      <c r="D56" s="85" t="s">
        <v>236</v>
      </c>
      <c r="E56" s="117" t="s">
        <v>237</v>
      </c>
      <c r="F56" s="97" t="s">
        <v>269</v>
      </c>
      <c r="G56" s="114" t="s">
        <v>170</v>
      </c>
      <c r="H56" s="4"/>
      <c r="I56" s="4"/>
      <c r="J56" s="4"/>
    </row>
    <row r="57" spans="1:10" s="2" customFormat="1" ht="17.25" customHeight="1">
      <c r="A57" s="75">
        <v>50</v>
      </c>
      <c r="B57" s="100" t="s">
        <v>277</v>
      </c>
      <c r="C57" s="117">
        <v>16042199</v>
      </c>
      <c r="D57" s="85" t="s">
        <v>212</v>
      </c>
      <c r="E57" s="117" t="s">
        <v>213</v>
      </c>
      <c r="F57" s="97" t="s">
        <v>269</v>
      </c>
      <c r="G57" s="114" t="s">
        <v>170</v>
      </c>
      <c r="H57" s="4"/>
      <c r="I57" s="4"/>
      <c r="J57" s="4"/>
    </row>
    <row r="58" spans="1:10" s="2" customFormat="1" ht="17.25" customHeight="1">
      <c r="A58" s="75">
        <v>51</v>
      </c>
      <c r="B58" s="100" t="s">
        <v>278</v>
      </c>
      <c r="C58" s="117">
        <v>16042218</v>
      </c>
      <c r="D58" s="85" t="s">
        <v>218</v>
      </c>
      <c r="E58" s="117" t="s">
        <v>219</v>
      </c>
      <c r="F58" s="97" t="s">
        <v>269</v>
      </c>
      <c r="G58" s="114" t="s">
        <v>166</v>
      </c>
      <c r="H58" s="4"/>
      <c r="I58" s="4"/>
      <c r="J58" s="4"/>
    </row>
    <row r="59" spans="1:10" s="2" customFormat="1" ht="17.25" customHeight="1">
      <c r="A59" s="75">
        <v>52</v>
      </c>
      <c r="B59" s="100" t="s">
        <v>279</v>
      </c>
      <c r="C59" s="117">
        <v>16042222</v>
      </c>
      <c r="D59" s="85" t="s">
        <v>229</v>
      </c>
      <c r="E59" s="116">
        <v>35924</v>
      </c>
      <c r="F59" s="97" t="s">
        <v>269</v>
      </c>
      <c r="G59" s="114" t="s">
        <v>166</v>
      </c>
      <c r="H59" s="4"/>
      <c r="I59" s="4"/>
      <c r="J59" s="4"/>
    </row>
    <row r="60" spans="1:10" s="2" customFormat="1" ht="17.25" customHeight="1">
      <c r="A60" s="75">
        <v>53</v>
      </c>
      <c r="B60" s="100" t="s">
        <v>280</v>
      </c>
      <c r="C60" s="117">
        <v>16042306</v>
      </c>
      <c r="D60" s="85" t="s">
        <v>184</v>
      </c>
      <c r="E60" s="117" t="s">
        <v>185</v>
      </c>
      <c r="F60" s="97" t="s">
        <v>269</v>
      </c>
      <c r="G60" s="114" t="s">
        <v>170</v>
      </c>
      <c r="H60" s="4"/>
      <c r="I60" s="4"/>
      <c r="J60" s="4"/>
    </row>
    <row r="61" spans="1:10" s="2" customFormat="1" ht="17.25" customHeight="1">
      <c r="A61" s="75">
        <v>54</v>
      </c>
      <c r="B61" s="100" t="s">
        <v>281</v>
      </c>
      <c r="C61" s="117">
        <v>16042328</v>
      </c>
      <c r="D61" s="85" t="s">
        <v>165</v>
      </c>
      <c r="E61" s="116">
        <v>35950</v>
      </c>
      <c r="F61" s="97" t="s">
        <v>269</v>
      </c>
      <c r="G61" s="114" t="s">
        <v>166</v>
      </c>
      <c r="H61" s="4"/>
      <c r="I61" s="4"/>
      <c r="J61" s="4"/>
    </row>
    <row r="62" spans="1:10" s="2" customFormat="1" ht="17.25" customHeight="1">
      <c r="A62" s="75">
        <v>55</v>
      </c>
      <c r="B62" s="100" t="s">
        <v>282</v>
      </c>
      <c r="C62" s="117">
        <v>16042372</v>
      </c>
      <c r="D62" s="85" t="s">
        <v>203</v>
      </c>
      <c r="E62" s="117" t="s">
        <v>204</v>
      </c>
      <c r="F62" s="97" t="s">
        <v>269</v>
      </c>
      <c r="G62" s="114" t="s">
        <v>166</v>
      </c>
      <c r="H62" s="4"/>
      <c r="I62" s="4"/>
      <c r="J62" s="4"/>
    </row>
    <row r="63" spans="1:10" s="2" customFormat="1" ht="17.25" customHeight="1">
      <c r="A63" s="75">
        <v>56</v>
      </c>
      <c r="B63" s="100" t="s">
        <v>283</v>
      </c>
      <c r="C63" s="80">
        <v>16042914</v>
      </c>
      <c r="D63" s="81" t="s">
        <v>247</v>
      </c>
      <c r="E63" s="82" t="s">
        <v>248</v>
      </c>
      <c r="F63" s="97" t="s">
        <v>269</v>
      </c>
      <c r="G63" s="106" t="s">
        <v>246</v>
      </c>
      <c r="H63" s="4"/>
      <c r="I63" s="4"/>
      <c r="J63" s="4"/>
    </row>
    <row r="64" spans="1:10" s="2" customFormat="1" ht="17.25" customHeight="1">
      <c r="A64" s="75">
        <v>57</v>
      </c>
      <c r="B64" s="100" t="s">
        <v>284</v>
      </c>
      <c r="C64" s="117">
        <v>16051393</v>
      </c>
      <c r="D64" s="85" t="s">
        <v>242</v>
      </c>
      <c r="E64" s="116">
        <v>36108</v>
      </c>
      <c r="F64" s="97" t="s">
        <v>274</v>
      </c>
      <c r="G64" s="114" t="s">
        <v>243</v>
      </c>
      <c r="H64" s="4"/>
      <c r="I64" s="4"/>
      <c r="J64" s="4"/>
    </row>
    <row r="65" spans="1:10" s="2" customFormat="1" ht="17.25" customHeight="1">
      <c r="A65" s="3"/>
      <c r="B65" s="5"/>
      <c r="C65" s="3"/>
      <c r="D65" s="4"/>
      <c r="E65" s="3"/>
      <c r="F65" s="3"/>
      <c r="G65" s="107"/>
      <c r="H65" s="4"/>
      <c r="I65" s="4"/>
      <c r="J65" s="4"/>
    </row>
    <row r="66" spans="1:10" s="2" customFormat="1" ht="17.25" customHeight="1">
      <c r="A66" s="3"/>
      <c r="B66" s="5"/>
      <c r="C66" s="3"/>
      <c r="D66" s="4"/>
      <c r="E66" s="46"/>
      <c r="F66" s="46"/>
      <c r="G66" s="107"/>
      <c r="H66" s="4"/>
      <c r="I66" s="4"/>
      <c r="J66" s="4"/>
    </row>
    <row r="67" spans="1:10" s="9" customFormat="1" ht="18.75" customHeight="1">
      <c r="A67" s="6" t="s">
        <v>5</v>
      </c>
      <c r="B67" s="6"/>
      <c r="C67" s="7"/>
      <c r="D67" s="8"/>
      <c r="E67" s="7" t="s">
        <v>6</v>
      </c>
      <c r="F67" s="7"/>
      <c r="G67" s="108"/>
      <c r="H67" s="6" t="s">
        <v>7</v>
      </c>
      <c r="I67" s="6"/>
      <c r="J67" s="6"/>
    </row>
    <row r="68" spans="1:10" s="9" customFormat="1" ht="18.75" customHeight="1">
      <c r="A68" s="6" t="s">
        <v>8</v>
      </c>
      <c r="B68" s="6"/>
      <c r="C68" s="7"/>
      <c r="D68" s="8"/>
      <c r="E68" s="7"/>
      <c r="F68" s="7"/>
      <c r="G68" s="108"/>
      <c r="H68" s="10" t="s">
        <v>9</v>
      </c>
      <c r="I68" s="6"/>
      <c r="J68" s="6"/>
    </row>
    <row r="69" spans="1:10" s="9" customFormat="1" ht="18.75" customHeight="1">
      <c r="A69" s="6" t="s">
        <v>10</v>
      </c>
      <c r="B69" s="6"/>
      <c r="C69" s="7"/>
      <c r="D69" s="8"/>
      <c r="E69" s="7"/>
      <c r="F69" s="7"/>
      <c r="G69" s="108"/>
      <c r="H69" s="10" t="s">
        <v>11</v>
      </c>
      <c r="I69" s="6"/>
      <c r="J69" s="6"/>
    </row>
    <row r="70" spans="3:10" s="9" customFormat="1" ht="18.75" customHeight="1">
      <c r="C70" s="7"/>
      <c r="D70" s="8"/>
      <c r="E70" s="11"/>
      <c r="F70" s="11"/>
      <c r="G70" s="108" t="s">
        <v>287</v>
      </c>
      <c r="H70" s="6"/>
      <c r="I70" s="6"/>
      <c r="J70" s="6"/>
    </row>
    <row r="71" spans="3:10" s="9" customFormat="1" ht="21.75" customHeight="1">
      <c r="C71" s="7"/>
      <c r="D71" s="8"/>
      <c r="E71" s="61" t="s">
        <v>12</v>
      </c>
      <c r="F71" s="61"/>
      <c r="G71" s="61"/>
      <c r="H71" s="61"/>
      <c r="J71" s="6"/>
    </row>
    <row r="72" spans="3:10" s="12" customFormat="1" ht="18" customHeight="1">
      <c r="C72" s="13"/>
      <c r="D72" s="14"/>
      <c r="E72" s="62" t="s">
        <v>13</v>
      </c>
      <c r="F72" s="62"/>
      <c r="G72" s="62"/>
      <c r="H72" s="62"/>
      <c r="J72" s="15"/>
    </row>
    <row r="73" spans="3:7" s="1" customFormat="1" ht="15">
      <c r="C73" s="44"/>
      <c r="E73" s="44"/>
      <c r="F73" s="44"/>
      <c r="G73" s="110"/>
    </row>
    <row r="74" spans="3:7" s="1" customFormat="1" ht="15">
      <c r="C74" s="44"/>
      <c r="E74" s="44"/>
      <c r="F74" s="44"/>
      <c r="G74" s="110"/>
    </row>
    <row r="75" spans="3:7" s="1" customFormat="1" ht="15">
      <c r="C75" s="44"/>
      <c r="E75" s="44"/>
      <c r="F75" s="44"/>
      <c r="G75" s="110"/>
    </row>
    <row r="76" spans="3:7" s="1" customFormat="1" ht="15">
      <c r="C76" s="44"/>
      <c r="E76" s="44"/>
      <c r="F76" s="44"/>
      <c r="G76" s="110"/>
    </row>
    <row r="77" spans="3:7" s="1" customFormat="1" ht="15">
      <c r="C77" s="44"/>
      <c r="E77" s="44"/>
      <c r="F77" s="44"/>
      <c r="G77" s="110"/>
    </row>
    <row r="78" spans="3:7" s="1" customFormat="1" ht="15">
      <c r="C78" s="44"/>
      <c r="E78" s="44"/>
      <c r="F78" s="44"/>
      <c r="G78" s="110"/>
    </row>
    <row r="79" ht="15.75">
      <c r="C79" s="59" t="s">
        <v>151</v>
      </c>
    </row>
    <row r="81" spans="2:8" ht="15">
      <c r="B81" s="56" t="s">
        <v>152</v>
      </c>
      <c r="C81" s="56" t="s">
        <v>153</v>
      </c>
      <c r="D81" s="50" t="s">
        <v>154</v>
      </c>
      <c r="E81" s="58" t="s">
        <v>155</v>
      </c>
      <c r="F81" s="58" t="s">
        <v>286</v>
      </c>
      <c r="G81" s="109" t="s">
        <v>156</v>
      </c>
      <c r="H81" s="50" t="s">
        <v>157</v>
      </c>
    </row>
    <row r="82" spans="2:8" ht="15">
      <c r="B82" s="56">
        <v>1</v>
      </c>
      <c r="C82" s="85">
        <v>16040199</v>
      </c>
      <c r="D82" s="85" t="s">
        <v>196</v>
      </c>
      <c r="E82" s="90">
        <v>36140</v>
      </c>
      <c r="F82" s="116" t="s">
        <v>269</v>
      </c>
      <c r="G82" s="85" t="s">
        <v>173</v>
      </c>
      <c r="H82" s="50"/>
    </row>
    <row r="83" spans="2:8" ht="15">
      <c r="B83" s="56">
        <v>2</v>
      </c>
      <c r="C83" s="87">
        <v>16040325</v>
      </c>
      <c r="D83" s="87" t="s">
        <v>226</v>
      </c>
      <c r="E83" s="92">
        <v>36101</v>
      </c>
      <c r="F83" s="119" t="s">
        <v>269</v>
      </c>
      <c r="G83" s="87" t="s">
        <v>227</v>
      </c>
      <c r="H83" s="50"/>
    </row>
  </sheetData>
  <sheetProtection/>
  <mergeCells count="2">
    <mergeCell ref="E71:H71"/>
    <mergeCell ref="E72:H72"/>
  </mergeCells>
  <printOptions/>
  <pageMargins left="0.24" right="0.23" top="0.21" bottom="0.1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6"/>
  <sheetViews>
    <sheetView showGridLines="0" zoomScalePageLayoutView="0" workbookViewId="0" topLeftCell="A55">
      <selection activeCell="C65" sqref="C65:G66"/>
    </sheetView>
  </sheetViews>
  <sheetFormatPr defaultColWidth="9.140625" defaultRowHeight="15"/>
  <cols>
    <col min="1" max="2" width="6.140625" style="84" customWidth="1"/>
    <col min="3" max="3" width="10.421875" style="84" customWidth="1"/>
    <col min="4" max="4" width="25.140625" style="84" customWidth="1"/>
    <col min="5" max="5" width="11.28125" style="84" bestFit="1" customWidth="1"/>
    <col min="6" max="6" width="11.28125" style="84" customWidth="1"/>
    <col min="7" max="7" width="12.57421875" style="84" customWidth="1"/>
    <col min="8" max="8" width="6.00390625" style="84" customWidth="1"/>
    <col min="9" max="9" width="5.00390625" style="84" customWidth="1"/>
    <col min="10" max="10" width="5.140625" style="84" customWidth="1"/>
    <col min="11" max="11" width="5.28125" style="84" customWidth="1"/>
    <col min="12" max="12" width="4.7109375" style="84" customWidth="1"/>
    <col min="13" max="13" width="6.140625" style="84" customWidth="1"/>
    <col min="14" max="14" width="7.00390625" style="84" customWidth="1"/>
    <col min="15" max="16384" width="9.140625" style="84" customWidth="1"/>
  </cols>
  <sheetData>
    <row r="1" spans="1:14" s="65" customFormat="1" ht="15">
      <c r="A1" s="68"/>
      <c r="B1" s="68"/>
      <c r="C1" s="68"/>
      <c r="D1" s="64"/>
      <c r="E1" s="64"/>
      <c r="F1" s="64"/>
      <c r="G1" s="66"/>
      <c r="H1" s="67"/>
      <c r="I1" s="67"/>
      <c r="J1" s="67"/>
      <c r="K1" s="67"/>
      <c r="L1" s="68"/>
      <c r="M1" s="68"/>
      <c r="N1" s="69"/>
    </row>
    <row r="2" spans="1:14" s="63" customFormat="1" ht="28.5">
      <c r="A2" s="70" t="s">
        <v>0</v>
      </c>
      <c r="B2" s="71"/>
      <c r="C2" s="71" t="s">
        <v>161</v>
      </c>
      <c r="D2" s="71" t="s">
        <v>162</v>
      </c>
      <c r="E2" s="72" t="s">
        <v>163</v>
      </c>
      <c r="F2" s="72"/>
      <c r="G2" s="72" t="s">
        <v>156</v>
      </c>
      <c r="H2" s="73" t="s">
        <v>267</v>
      </c>
      <c r="I2" s="73" t="s">
        <v>268</v>
      </c>
      <c r="J2" s="73" t="s">
        <v>158</v>
      </c>
      <c r="K2" s="73" t="s">
        <v>159</v>
      </c>
      <c r="L2" s="73" t="s">
        <v>160</v>
      </c>
      <c r="M2" s="73" t="s">
        <v>164</v>
      </c>
      <c r="N2" s="74" t="s">
        <v>157</v>
      </c>
    </row>
    <row r="3" spans="1:15" s="78" customFormat="1" ht="16.5" customHeight="1">
      <c r="A3" s="75">
        <v>1</v>
      </c>
      <c r="B3" s="100" t="s">
        <v>102</v>
      </c>
      <c r="C3" s="86">
        <v>12040142</v>
      </c>
      <c r="D3" s="89" t="s">
        <v>91</v>
      </c>
      <c r="E3" s="91" t="s">
        <v>254</v>
      </c>
      <c r="F3" s="97" t="s">
        <v>269</v>
      </c>
      <c r="G3" s="94" t="s">
        <v>255</v>
      </c>
      <c r="H3" s="76">
        <v>8</v>
      </c>
      <c r="I3" s="76">
        <v>9</v>
      </c>
      <c r="J3" s="76"/>
      <c r="K3" s="76"/>
      <c r="L3" s="76"/>
      <c r="M3" s="76"/>
      <c r="N3" s="76"/>
      <c r="O3" s="78">
        <f>C3-C4</f>
        <v>-402</v>
      </c>
    </row>
    <row r="4" spans="1:15" s="78" customFormat="1" ht="16.5" customHeight="1">
      <c r="A4" s="75">
        <v>2</v>
      </c>
      <c r="B4" s="100" t="s">
        <v>103</v>
      </c>
      <c r="C4" s="86">
        <v>12040544</v>
      </c>
      <c r="D4" s="89" t="s">
        <v>78</v>
      </c>
      <c r="E4" s="91">
        <v>34402</v>
      </c>
      <c r="F4" s="97" t="s">
        <v>269</v>
      </c>
      <c r="G4" s="94" t="s">
        <v>260</v>
      </c>
      <c r="H4" s="76">
        <v>10</v>
      </c>
      <c r="I4" s="76">
        <v>5</v>
      </c>
      <c r="J4" s="76"/>
      <c r="K4" s="76"/>
      <c r="L4" s="76"/>
      <c r="M4" s="76"/>
      <c r="N4" s="76"/>
      <c r="O4" s="78">
        <f>C4-C5</f>
        <v>-999943</v>
      </c>
    </row>
    <row r="5" spans="1:15" s="78" customFormat="1" ht="16.5" customHeight="1">
      <c r="A5" s="75">
        <v>3</v>
      </c>
      <c r="B5" s="100" t="s">
        <v>104</v>
      </c>
      <c r="C5" s="86">
        <v>13040487</v>
      </c>
      <c r="D5" s="89" t="s">
        <v>258</v>
      </c>
      <c r="E5" s="91" t="s">
        <v>259</v>
      </c>
      <c r="F5" s="97" t="s">
        <v>272</v>
      </c>
      <c r="G5" s="94" t="s">
        <v>253</v>
      </c>
      <c r="H5" s="76">
        <v>10</v>
      </c>
      <c r="I5" s="76">
        <v>7</v>
      </c>
      <c r="J5" s="76"/>
      <c r="K5" s="76"/>
      <c r="L5" s="76"/>
      <c r="M5" s="76"/>
      <c r="N5" s="76"/>
      <c r="O5" s="78">
        <f>C5-C6</f>
        <v>-217</v>
      </c>
    </row>
    <row r="6" spans="1:15" s="78" customFormat="1" ht="16.5" customHeight="1">
      <c r="A6" s="75">
        <v>4</v>
      </c>
      <c r="B6" s="100" t="s">
        <v>105</v>
      </c>
      <c r="C6" s="86">
        <v>13040704</v>
      </c>
      <c r="D6" s="89" t="s">
        <v>249</v>
      </c>
      <c r="E6" s="91" t="s">
        <v>250</v>
      </c>
      <c r="F6" s="97" t="s">
        <v>271</v>
      </c>
      <c r="G6" s="94" t="s">
        <v>270</v>
      </c>
      <c r="H6" s="76">
        <v>6</v>
      </c>
      <c r="I6" s="76">
        <v>6</v>
      </c>
      <c r="J6" s="76"/>
      <c r="K6" s="76"/>
      <c r="L6" s="76"/>
      <c r="M6" s="76"/>
      <c r="N6" s="76"/>
      <c r="O6" s="78">
        <f>C6-C7</f>
        <v>-243</v>
      </c>
    </row>
    <row r="7" spans="1:15" s="78" customFormat="1" ht="16.5" customHeight="1">
      <c r="A7" s="75">
        <v>5</v>
      </c>
      <c r="B7" s="100" t="s">
        <v>106</v>
      </c>
      <c r="C7" s="86">
        <v>13040947</v>
      </c>
      <c r="D7" s="89" t="s">
        <v>226</v>
      </c>
      <c r="E7" s="91" t="s">
        <v>263</v>
      </c>
      <c r="F7" s="97" t="s">
        <v>272</v>
      </c>
      <c r="G7" s="94" t="s">
        <v>264</v>
      </c>
      <c r="H7" s="76">
        <v>8</v>
      </c>
      <c r="I7" s="76">
        <v>9</v>
      </c>
      <c r="J7" s="76"/>
      <c r="K7" s="76"/>
      <c r="L7" s="76"/>
      <c r="M7" s="76"/>
      <c r="N7" s="76"/>
      <c r="O7" s="78">
        <f>C7-C8</f>
        <v>-209</v>
      </c>
    </row>
    <row r="8" spans="1:15" s="78" customFormat="1" ht="16.5" customHeight="1">
      <c r="A8" s="75">
        <v>6</v>
      </c>
      <c r="B8" s="100" t="s">
        <v>107</v>
      </c>
      <c r="C8" s="86">
        <v>13041156</v>
      </c>
      <c r="D8" s="89" t="s">
        <v>256</v>
      </c>
      <c r="E8" s="91" t="s">
        <v>257</v>
      </c>
      <c r="F8" s="97" t="s">
        <v>272</v>
      </c>
      <c r="G8" s="94" t="s">
        <v>253</v>
      </c>
      <c r="H8" s="76">
        <v>10</v>
      </c>
      <c r="I8" s="76">
        <v>6</v>
      </c>
      <c r="J8" s="76"/>
      <c r="K8" s="76"/>
      <c r="L8" s="76"/>
      <c r="M8" s="76"/>
      <c r="N8" s="76"/>
      <c r="O8" s="78">
        <f>C8-C9</f>
        <v>-241</v>
      </c>
    </row>
    <row r="9" spans="1:15" s="78" customFormat="1" ht="16.5" customHeight="1">
      <c r="A9" s="75">
        <v>7</v>
      </c>
      <c r="B9" s="100" t="s">
        <v>108</v>
      </c>
      <c r="C9" s="86">
        <v>13041397</v>
      </c>
      <c r="D9" s="89" t="s">
        <v>251</v>
      </c>
      <c r="E9" s="91" t="s">
        <v>252</v>
      </c>
      <c r="F9" s="97" t="s">
        <v>272</v>
      </c>
      <c r="G9" s="94" t="s">
        <v>253</v>
      </c>
      <c r="H9" s="76">
        <v>10</v>
      </c>
      <c r="I9" s="76">
        <v>8</v>
      </c>
      <c r="J9" s="76"/>
      <c r="K9" s="76"/>
      <c r="L9" s="76"/>
      <c r="M9" s="76"/>
      <c r="N9" s="76"/>
      <c r="O9" s="78">
        <f>C9-C10</f>
        <v>-8520</v>
      </c>
    </row>
    <row r="10" spans="1:15" s="78" customFormat="1" ht="16.5" customHeight="1">
      <c r="A10" s="75">
        <v>8</v>
      </c>
      <c r="B10" s="100" t="s">
        <v>109</v>
      </c>
      <c r="C10" s="86">
        <v>13049917</v>
      </c>
      <c r="D10" s="89" t="s">
        <v>81</v>
      </c>
      <c r="E10" s="91">
        <v>34675</v>
      </c>
      <c r="F10" s="97" t="s">
        <v>269</v>
      </c>
      <c r="G10" s="94" t="s">
        <v>273</v>
      </c>
      <c r="H10" s="76">
        <v>8</v>
      </c>
      <c r="I10" s="76">
        <v>8</v>
      </c>
      <c r="J10" s="76"/>
      <c r="K10" s="76"/>
      <c r="L10" s="76"/>
      <c r="M10" s="76"/>
      <c r="N10" s="76"/>
      <c r="O10" s="78">
        <f>C10-C11</f>
        <v>-990742</v>
      </c>
    </row>
    <row r="11" spans="1:15" s="78" customFormat="1" ht="16.5" customHeight="1">
      <c r="A11" s="75">
        <v>9</v>
      </c>
      <c r="B11" s="100" t="s">
        <v>110</v>
      </c>
      <c r="C11" s="76">
        <v>14040659</v>
      </c>
      <c r="D11" s="76" t="s">
        <v>221</v>
      </c>
      <c r="E11" s="77">
        <v>35069</v>
      </c>
      <c r="F11" s="97" t="s">
        <v>269</v>
      </c>
      <c r="G11" s="76" t="s">
        <v>222</v>
      </c>
      <c r="H11" s="76">
        <v>10</v>
      </c>
      <c r="I11" s="76">
        <v>7</v>
      </c>
      <c r="J11" s="76"/>
      <c r="K11" s="76"/>
      <c r="L11" s="76"/>
      <c r="M11" s="76"/>
      <c r="N11" s="76"/>
      <c r="O11" s="78">
        <f>C11-C12</f>
        <v>-60</v>
      </c>
    </row>
    <row r="12" spans="1:15" s="78" customFormat="1" ht="16.5" customHeight="1">
      <c r="A12" s="75">
        <v>10</v>
      </c>
      <c r="B12" s="100" t="s">
        <v>111</v>
      </c>
      <c r="C12" s="86">
        <v>14040719</v>
      </c>
      <c r="D12" s="89" t="s">
        <v>261</v>
      </c>
      <c r="E12" s="91">
        <v>35189</v>
      </c>
      <c r="F12" s="97" t="s">
        <v>269</v>
      </c>
      <c r="G12" s="94" t="s">
        <v>262</v>
      </c>
      <c r="H12" s="76">
        <v>8</v>
      </c>
      <c r="I12" s="76">
        <v>6</v>
      </c>
      <c r="J12" s="76"/>
      <c r="K12" s="76"/>
      <c r="L12" s="76"/>
      <c r="M12" s="76"/>
      <c r="N12" s="76"/>
      <c r="O12" s="78">
        <f>C12-C13</f>
        <v>-1000956</v>
      </c>
    </row>
    <row r="13" spans="1:23" s="78" customFormat="1" ht="16.5" customHeight="1">
      <c r="A13" s="75">
        <v>11</v>
      </c>
      <c r="B13" s="100" t="s">
        <v>112</v>
      </c>
      <c r="C13" s="88">
        <v>15041675</v>
      </c>
      <c r="D13" s="88" t="s">
        <v>3</v>
      </c>
      <c r="E13" s="93" t="s">
        <v>265</v>
      </c>
      <c r="F13" s="97" t="s">
        <v>269</v>
      </c>
      <c r="G13" s="88" t="s">
        <v>266</v>
      </c>
      <c r="H13" s="76">
        <v>8</v>
      </c>
      <c r="I13" s="76">
        <v>7</v>
      </c>
      <c r="J13" s="76"/>
      <c r="K13" s="76"/>
      <c r="L13" s="76"/>
      <c r="M13" s="76"/>
      <c r="N13" s="76"/>
      <c r="O13" s="78">
        <f>C13-C14</f>
        <v>-495</v>
      </c>
      <c r="P13" s="96"/>
      <c r="Q13" s="96"/>
      <c r="R13" s="96"/>
      <c r="S13" s="96"/>
      <c r="T13" s="96"/>
      <c r="U13" s="96"/>
      <c r="V13" s="96"/>
      <c r="W13" s="96"/>
    </row>
    <row r="14" spans="1:15" s="78" customFormat="1" ht="16.5" customHeight="1">
      <c r="A14" s="75">
        <v>12</v>
      </c>
      <c r="B14" s="100" t="s">
        <v>113</v>
      </c>
      <c r="C14" s="76">
        <v>15042170</v>
      </c>
      <c r="D14" s="76" t="s">
        <v>192</v>
      </c>
      <c r="E14" s="77">
        <v>35410</v>
      </c>
      <c r="F14" s="97" t="s">
        <v>269</v>
      </c>
      <c r="G14" s="76" t="s">
        <v>193</v>
      </c>
      <c r="H14" s="76">
        <v>6</v>
      </c>
      <c r="I14" s="76">
        <v>7</v>
      </c>
      <c r="J14" s="76"/>
      <c r="K14" s="76"/>
      <c r="L14" s="76"/>
      <c r="M14" s="76"/>
      <c r="N14" s="76"/>
      <c r="O14" s="78">
        <f>C14-C15</f>
        <v>-997837</v>
      </c>
    </row>
    <row r="15" spans="1:15" s="78" customFormat="1" ht="16.5" customHeight="1">
      <c r="A15" s="75">
        <v>13</v>
      </c>
      <c r="B15" s="100" t="s">
        <v>114</v>
      </c>
      <c r="C15" s="76">
        <v>16040007</v>
      </c>
      <c r="D15" s="76" t="s">
        <v>169</v>
      </c>
      <c r="E15" s="77">
        <v>35832</v>
      </c>
      <c r="F15" s="97" t="s">
        <v>269</v>
      </c>
      <c r="G15" s="76" t="s">
        <v>170</v>
      </c>
      <c r="H15" s="76">
        <v>10</v>
      </c>
      <c r="I15" s="76">
        <v>9</v>
      </c>
      <c r="J15" s="76"/>
      <c r="K15" s="76"/>
      <c r="L15" s="76"/>
      <c r="M15" s="76"/>
      <c r="N15" s="76"/>
      <c r="O15" s="78">
        <f>C15-C16</f>
        <v>-64</v>
      </c>
    </row>
    <row r="16" spans="1:15" s="78" customFormat="1" ht="16.5" customHeight="1">
      <c r="A16" s="75">
        <v>14</v>
      </c>
      <c r="B16" s="100" t="s">
        <v>115</v>
      </c>
      <c r="C16" s="76">
        <v>16040071</v>
      </c>
      <c r="D16" s="76" t="s">
        <v>178</v>
      </c>
      <c r="E16" s="76" t="s">
        <v>179</v>
      </c>
      <c r="F16" s="97" t="s">
        <v>269</v>
      </c>
      <c r="G16" s="76" t="s">
        <v>173</v>
      </c>
      <c r="H16" s="76">
        <v>10</v>
      </c>
      <c r="I16" s="76">
        <v>9</v>
      </c>
      <c r="J16" s="76"/>
      <c r="K16" s="76"/>
      <c r="L16" s="76"/>
      <c r="M16" s="76"/>
      <c r="N16" s="76"/>
      <c r="O16" s="78">
        <f>C16-C17</f>
        <v>-5</v>
      </c>
    </row>
    <row r="17" spans="1:15" s="78" customFormat="1" ht="16.5" customHeight="1">
      <c r="A17" s="75">
        <v>15</v>
      </c>
      <c r="B17" s="100" t="s">
        <v>116</v>
      </c>
      <c r="C17" s="76">
        <v>16040076</v>
      </c>
      <c r="D17" s="76" t="s">
        <v>180</v>
      </c>
      <c r="E17" s="77">
        <v>36106</v>
      </c>
      <c r="F17" s="97" t="s">
        <v>269</v>
      </c>
      <c r="G17" s="76" t="s">
        <v>170</v>
      </c>
      <c r="H17" s="76">
        <v>10</v>
      </c>
      <c r="I17" s="76">
        <v>7</v>
      </c>
      <c r="J17" s="76"/>
      <c r="K17" s="76"/>
      <c r="L17" s="76"/>
      <c r="M17" s="76"/>
      <c r="N17" s="76"/>
      <c r="O17" s="78">
        <f>C17-C18</f>
        <v>-3</v>
      </c>
    </row>
    <row r="18" spans="1:15" s="78" customFormat="1" ht="16.5" customHeight="1">
      <c r="A18" s="75">
        <v>16</v>
      </c>
      <c r="B18" s="100" t="s">
        <v>117</v>
      </c>
      <c r="C18" s="76">
        <v>16040079</v>
      </c>
      <c r="D18" s="76" t="s">
        <v>174</v>
      </c>
      <c r="E18" s="76" t="s">
        <v>175</v>
      </c>
      <c r="F18" s="97" t="s">
        <v>269</v>
      </c>
      <c r="G18" s="76" t="s">
        <v>170</v>
      </c>
      <c r="H18" s="76">
        <v>10</v>
      </c>
      <c r="I18" s="76">
        <v>8</v>
      </c>
      <c r="J18" s="76"/>
      <c r="K18" s="76"/>
      <c r="L18" s="76"/>
      <c r="M18" s="76"/>
      <c r="N18" s="76"/>
      <c r="O18" s="78">
        <f>C18-C19</f>
        <v>-11</v>
      </c>
    </row>
    <row r="19" spans="1:15" s="78" customFormat="1" ht="16.5" customHeight="1">
      <c r="A19" s="75">
        <v>17</v>
      </c>
      <c r="B19" s="100" t="s">
        <v>118</v>
      </c>
      <c r="C19" s="76">
        <v>16040090</v>
      </c>
      <c r="D19" s="76" t="s">
        <v>176</v>
      </c>
      <c r="E19" s="76" t="s">
        <v>177</v>
      </c>
      <c r="F19" s="97" t="s">
        <v>269</v>
      </c>
      <c r="G19" s="76" t="s">
        <v>173</v>
      </c>
      <c r="H19" s="76">
        <v>10</v>
      </c>
      <c r="I19" s="76">
        <v>7</v>
      </c>
      <c r="J19" s="76"/>
      <c r="K19" s="76"/>
      <c r="L19" s="76"/>
      <c r="M19" s="76"/>
      <c r="N19" s="76"/>
      <c r="O19" s="78">
        <f>C19-C20</f>
        <v>-41</v>
      </c>
    </row>
    <row r="20" spans="1:15" s="78" customFormat="1" ht="16.5" customHeight="1">
      <c r="A20" s="75">
        <v>18</v>
      </c>
      <c r="B20" s="100" t="s">
        <v>119</v>
      </c>
      <c r="C20" s="76">
        <v>16040131</v>
      </c>
      <c r="D20" s="76" t="s">
        <v>181</v>
      </c>
      <c r="E20" s="77">
        <v>35979</v>
      </c>
      <c r="F20" s="97" t="s">
        <v>269</v>
      </c>
      <c r="G20" s="76" t="s">
        <v>173</v>
      </c>
      <c r="H20" s="76">
        <v>10</v>
      </c>
      <c r="I20" s="76">
        <v>9</v>
      </c>
      <c r="J20" s="76"/>
      <c r="K20" s="76"/>
      <c r="L20" s="76"/>
      <c r="M20" s="76"/>
      <c r="N20" s="76"/>
      <c r="O20" s="78">
        <f>C20-C21</f>
        <v>-13</v>
      </c>
    </row>
    <row r="21" spans="1:15" s="78" customFormat="1" ht="16.5" customHeight="1">
      <c r="A21" s="75">
        <v>19</v>
      </c>
      <c r="B21" s="100" t="s">
        <v>120</v>
      </c>
      <c r="C21" s="76">
        <v>16040144</v>
      </c>
      <c r="D21" s="76" t="s">
        <v>182</v>
      </c>
      <c r="E21" s="76" t="s">
        <v>183</v>
      </c>
      <c r="F21" s="97" t="s">
        <v>269</v>
      </c>
      <c r="G21" s="76" t="s">
        <v>173</v>
      </c>
      <c r="H21" s="76">
        <v>6</v>
      </c>
      <c r="I21" s="76">
        <v>6</v>
      </c>
      <c r="J21" s="76"/>
      <c r="K21" s="76"/>
      <c r="L21" s="76"/>
      <c r="M21" s="76"/>
      <c r="N21" s="76"/>
      <c r="O21" s="78">
        <f>C21-C22</f>
        <v>-25</v>
      </c>
    </row>
    <row r="22" spans="1:15" s="78" customFormat="1" ht="16.5" customHeight="1">
      <c r="A22" s="75">
        <v>20</v>
      </c>
      <c r="B22" s="100" t="s">
        <v>121</v>
      </c>
      <c r="C22" s="76">
        <v>16040169</v>
      </c>
      <c r="D22" s="76" t="s">
        <v>190</v>
      </c>
      <c r="E22" s="76" t="s">
        <v>191</v>
      </c>
      <c r="F22" s="97" t="s">
        <v>269</v>
      </c>
      <c r="G22" s="76" t="s">
        <v>170</v>
      </c>
      <c r="H22" s="76">
        <v>10</v>
      </c>
      <c r="I22" s="76">
        <v>7</v>
      </c>
      <c r="J22" s="76"/>
      <c r="K22" s="76"/>
      <c r="L22" s="76"/>
      <c r="M22" s="76"/>
      <c r="N22" s="76"/>
      <c r="O22" s="78">
        <f>C22-C23</f>
        <v>-9</v>
      </c>
    </row>
    <row r="23" spans="1:15" s="78" customFormat="1" ht="16.5" customHeight="1">
      <c r="A23" s="75">
        <v>21</v>
      </c>
      <c r="B23" s="100" t="s">
        <v>122</v>
      </c>
      <c r="C23" s="76">
        <v>16040178</v>
      </c>
      <c r="D23" s="76" t="s">
        <v>194</v>
      </c>
      <c r="E23" s="76" t="s">
        <v>195</v>
      </c>
      <c r="F23" s="97" t="s">
        <v>269</v>
      </c>
      <c r="G23" s="76" t="s">
        <v>173</v>
      </c>
      <c r="H23" s="76">
        <v>10</v>
      </c>
      <c r="I23" s="76">
        <v>8</v>
      </c>
      <c r="J23" s="76"/>
      <c r="K23" s="76"/>
      <c r="L23" s="76"/>
      <c r="M23" s="76"/>
      <c r="N23" s="76"/>
      <c r="O23" s="78">
        <f>C23-C24</f>
        <v>-9</v>
      </c>
    </row>
    <row r="24" spans="1:15" s="78" customFormat="1" ht="16.5" customHeight="1">
      <c r="A24" s="75">
        <v>22</v>
      </c>
      <c r="B24" s="100" t="s">
        <v>123</v>
      </c>
      <c r="C24" s="76">
        <v>16040187</v>
      </c>
      <c r="D24" s="76" t="s">
        <v>186</v>
      </c>
      <c r="E24" s="76" t="s">
        <v>187</v>
      </c>
      <c r="F24" s="97" t="s">
        <v>269</v>
      </c>
      <c r="G24" s="76" t="s">
        <v>173</v>
      </c>
      <c r="H24" s="76">
        <v>8</v>
      </c>
      <c r="I24" s="76">
        <v>7</v>
      </c>
      <c r="J24" s="76"/>
      <c r="K24" s="76"/>
      <c r="L24" s="76"/>
      <c r="M24" s="76"/>
      <c r="N24" s="76"/>
      <c r="O24" s="78">
        <f>C24-C25</f>
        <v>-1</v>
      </c>
    </row>
    <row r="25" spans="1:15" s="78" customFormat="1" ht="16.5" customHeight="1">
      <c r="A25" s="75">
        <v>23</v>
      </c>
      <c r="B25" s="100" t="s">
        <v>124</v>
      </c>
      <c r="C25" s="76">
        <v>16040188</v>
      </c>
      <c r="D25" s="76" t="s">
        <v>188</v>
      </c>
      <c r="E25" s="76" t="s">
        <v>189</v>
      </c>
      <c r="F25" s="97" t="s">
        <v>269</v>
      </c>
      <c r="G25" s="76" t="s">
        <v>170</v>
      </c>
      <c r="H25" s="76">
        <v>8</v>
      </c>
      <c r="I25" s="76">
        <v>8</v>
      </c>
      <c r="J25" s="76"/>
      <c r="K25" s="76"/>
      <c r="L25" s="76"/>
      <c r="M25" s="76"/>
      <c r="N25" s="76"/>
      <c r="O25" s="78">
        <f>C25-C26</f>
        <v>-18</v>
      </c>
    </row>
    <row r="26" spans="1:15" s="78" customFormat="1" ht="16.5" customHeight="1">
      <c r="A26" s="75">
        <v>24</v>
      </c>
      <c r="B26" s="100" t="s">
        <v>125</v>
      </c>
      <c r="C26" s="76">
        <v>16040206</v>
      </c>
      <c r="D26" s="76" t="s">
        <v>202</v>
      </c>
      <c r="E26" s="77">
        <v>35803</v>
      </c>
      <c r="F26" s="97" t="s">
        <v>269</v>
      </c>
      <c r="G26" s="76" t="s">
        <v>173</v>
      </c>
      <c r="H26" s="76">
        <v>10</v>
      </c>
      <c r="I26" s="76">
        <v>9</v>
      </c>
      <c r="J26" s="76"/>
      <c r="K26" s="76"/>
      <c r="L26" s="76"/>
      <c r="M26" s="76"/>
      <c r="N26" s="76"/>
      <c r="O26" s="78">
        <f>C26-C27</f>
        <v>-17</v>
      </c>
    </row>
    <row r="27" spans="1:15" s="78" customFormat="1" ht="16.5" customHeight="1">
      <c r="A27" s="75">
        <v>25</v>
      </c>
      <c r="B27" s="100" t="s">
        <v>126</v>
      </c>
      <c r="C27" s="76">
        <v>16040223</v>
      </c>
      <c r="D27" s="76" t="s">
        <v>205</v>
      </c>
      <c r="E27" s="76" t="s">
        <v>206</v>
      </c>
      <c r="F27" s="97" t="s">
        <v>269</v>
      </c>
      <c r="G27" s="76" t="s">
        <v>173</v>
      </c>
      <c r="H27" s="76">
        <v>10</v>
      </c>
      <c r="I27" s="76">
        <v>8</v>
      </c>
      <c r="J27" s="76"/>
      <c r="K27" s="76"/>
      <c r="L27" s="76"/>
      <c r="M27" s="76"/>
      <c r="N27" s="76"/>
      <c r="O27" s="78">
        <f>C27-C28</f>
        <v>-28</v>
      </c>
    </row>
    <row r="28" spans="1:15" s="78" customFormat="1" ht="16.5" customHeight="1">
      <c r="A28" s="75">
        <v>26</v>
      </c>
      <c r="B28" s="100" t="s">
        <v>127</v>
      </c>
      <c r="C28" s="76">
        <v>16040251</v>
      </c>
      <c r="D28" s="76" t="s">
        <v>207</v>
      </c>
      <c r="E28" s="77">
        <v>35918</v>
      </c>
      <c r="F28" s="97" t="s">
        <v>269</v>
      </c>
      <c r="G28" s="76" t="s">
        <v>170</v>
      </c>
      <c r="H28" s="76">
        <v>10</v>
      </c>
      <c r="I28" s="76">
        <v>9</v>
      </c>
      <c r="J28" s="76"/>
      <c r="K28" s="76"/>
      <c r="L28" s="76"/>
      <c r="M28" s="76"/>
      <c r="N28" s="76"/>
      <c r="O28" s="78">
        <f>C28-C29</f>
        <v>-11</v>
      </c>
    </row>
    <row r="29" spans="1:15" s="78" customFormat="1" ht="16.5" customHeight="1">
      <c r="A29" s="75">
        <v>27</v>
      </c>
      <c r="B29" s="100" t="s">
        <v>128</v>
      </c>
      <c r="C29" s="76">
        <v>16040262</v>
      </c>
      <c r="D29" s="76" t="s">
        <v>208</v>
      </c>
      <c r="E29" s="77">
        <v>36070</v>
      </c>
      <c r="F29" s="97" t="s">
        <v>269</v>
      </c>
      <c r="G29" s="76" t="s">
        <v>170</v>
      </c>
      <c r="H29" s="76">
        <v>10</v>
      </c>
      <c r="I29" s="76">
        <v>6</v>
      </c>
      <c r="J29" s="76"/>
      <c r="K29" s="76"/>
      <c r="L29" s="76"/>
      <c r="M29" s="76"/>
      <c r="N29" s="76"/>
      <c r="O29" s="78">
        <f>C29-C30</f>
        <v>-11</v>
      </c>
    </row>
    <row r="30" spans="1:15" s="78" customFormat="1" ht="16.5" customHeight="1">
      <c r="A30" s="75">
        <v>28</v>
      </c>
      <c r="B30" s="100" t="s">
        <v>129</v>
      </c>
      <c r="C30" s="76">
        <v>16040273</v>
      </c>
      <c r="D30" s="76" t="s">
        <v>209</v>
      </c>
      <c r="E30" s="76" t="s">
        <v>210</v>
      </c>
      <c r="F30" s="97" t="s">
        <v>269</v>
      </c>
      <c r="G30" s="76" t="s">
        <v>173</v>
      </c>
      <c r="H30" s="76">
        <v>10</v>
      </c>
      <c r="I30" s="76">
        <v>3</v>
      </c>
      <c r="J30" s="76"/>
      <c r="K30" s="76"/>
      <c r="L30" s="76"/>
      <c r="M30" s="76"/>
      <c r="N30" s="76"/>
      <c r="O30" s="78">
        <f>C30-C31</f>
        <v>-13</v>
      </c>
    </row>
    <row r="31" spans="1:15" s="78" customFormat="1" ht="16.5" customHeight="1">
      <c r="A31" s="75">
        <v>29</v>
      </c>
      <c r="B31" s="100" t="s">
        <v>130</v>
      </c>
      <c r="C31" s="76">
        <v>16040286</v>
      </c>
      <c r="D31" s="76" t="s">
        <v>214</v>
      </c>
      <c r="E31" s="76" t="s">
        <v>215</v>
      </c>
      <c r="F31" s="97" t="s">
        <v>269</v>
      </c>
      <c r="G31" s="76" t="s">
        <v>173</v>
      </c>
      <c r="H31" s="76">
        <v>10</v>
      </c>
      <c r="I31" s="76">
        <v>7</v>
      </c>
      <c r="J31" s="76"/>
      <c r="K31" s="76"/>
      <c r="L31" s="76"/>
      <c r="M31" s="76"/>
      <c r="N31" s="76"/>
      <c r="O31" s="78">
        <f>C31-C32</f>
        <v>-3</v>
      </c>
    </row>
    <row r="32" spans="1:15" s="78" customFormat="1" ht="16.5" customHeight="1">
      <c r="A32" s="75">
        <v>30</v>
      </c>
      <c r="B32" s="100" t="s">
        <v>131</v>
      </c>
      <c r="C32" s="76">
        <v>16040289</v>
      </c>
      <c r="D32" s="76" t="s">
        <v>211</v>
      </c>
      <c r="E32" s="77">
        <v>36008</v>
      </c>
      <c r="F32" s="97" t="s">
        <v>269</v>
      </c>
      <c r="G32" s="76" t="s">
        <v>170</v>
      </c>
      <c r="H32" s="76">
        <v>10</v>
      </c>
      <c r="I32" s="76">
        <v>7</v>
      </c>
      <c r="J32" s="76"/>
      <c r="K32" s="76"/>
      <c r="L32" s="76"/>
      <c r="M32" s="76"/>
      <c r="N32" s="76"/>
      <c r="O32" s="78">
        <f>C32-C33</f>
        <v>-47</v>
      </c>
    </row>
    <row r="33" spans="1:15" s="78" customFormat="1" ht="16.5" customHeight="1">
      <c r="A33" s="75">
        <v>31</v>
      </c>
      <c r="B33" s="100" t="s">
        <v>132</v>
      </c>
      <c r="C33" s="76">
        <v>16040336</v>
      </c>
      <c r="D33" s="76" t="s">
        <v>223</v>
      </c>
      <c r="E33" s="77">
        <v>35838</v>
      </c>
      <c r="F33" s="97" t="s">
        <v>269</v>
      </c>
      <c r="G33" s="76" t="s">
        <v>173</v>
      </c>
      <c r="H33" s="76">
        <v>4</v>
      </c>
      <c r="I33" s="76">
        <v>8</v>
      </c>
      <c r="J33" s="76"/>
      <c r="K33" s="76"/>
      <c r="L33" s="76"/>
      <c r="M33" s="76"/>
      <c r="N33" s="76"/>
      <c r="O33" s="78">
        <f>C33-C34</f>
        <v>-2</v>
      </c>
    </row>
    <row r="34" spans="1:15" s="78" customFormat="1" ht="16.5" customHeight="1">
      <c r="A34" s="75">
        <v>32</v>
      </c>
      <c r="B34" s="100" t="s">
        <v>133</v>
      </c>
      <c r="C34" s="76">
        <v>16040338</v>
      </c>
      <c r="D34" s="76" t="s">
        <v>228</v>
      </c>
      <c r="E34" s="77">
        <v>36101</v>
      </c>
      <c r="F34" s="97" t="s">
        <v>269</v>
      </c>
      <c r="G34" s="76" t="s">
        <v>170</v>
      </c>
      <c r="H34" s="76">
        <v>10</v>
      </c>
      <c r="I34" s="76">
        <v>9</v>
      </c>
      <c r="J34" s="76"/>
      <c r="K34" s="76"/>
      <c r="L34" s="76"/>
      <c r="M34" s="76"/>
      <c r="N34" s="76"/>
      <c r="O34" s="78">
        <f>C34-C35</f>
        <v>-21</v>
      </c>
    </row>
    <row r="35" spans="1:15" s="78" customFormat="1" ht="16.5" customHeight="1">
      <c r="A35" s="75">
        <v>33</v>
      </c>
      <c r="B35" s="100" t="s">
        <v>134</v>
      </c>
      <c r="C35" s="76">
        <v>16040359</v>
      </c>
      <c r="D35" s="76" t="s">
        <v>230</v>
      </c>
      <c r="E35" s="77">
        <v>35827</v>
      </c>
      <c r="F35" s="97" t="s">
        <v>269</v>
      </c>
      <c r="G35" s="76" t="s">
        <v>173</v>
      </c>
      <c r="H35" s="76">
        <v>10</v>
      </c>
      <c r="I35" s="76">
        <v>6</v>
      </c>
      <c r="J35" s="76"/>
      <c r="K35" s="76"/>
      <c r="L35" s="76"/>
      <c r="M35" s="76"/>
      <c r="N35" s="76"/>
      <c r="O35" s="78">
        <f>C35-C36</f>
        <v>-24</v>
      </c>
    </row>
    <row r="36" spans="1:15" s="78" customFormat="1" ht="16.5" customHeight="1">
      <c r="A36" s="75">
        <v>34</v>
      </c>
      <c r="B36" s="100" t="s">
        <v>135</v>
      </c>
      <c r="C36" s="76">
        <v>16040383</v>
      </c>
      <c r="D36" s="76" t="s">
        <v>231</v>
      </c>
      <c r="E36" s="77">
        <v>35831</v>
      </c>
      <c r="F36" s="97" t="s">
        <v>269</v>
      </c>
      <c r="G36" s="76" t="s">
        <v>173</v>
      </c>
      <c r="H36" s="76">
        <v>10</v>
      </c>
      <c r="I36" s="76">
        <v>9</v>
      </c>
      <c r="J36" s="76"/>
      <c r="K36" s="76"/>
      <c r="L36" s="76"/>
      <c r="M36" s="76"/>
      <c r="N36" s="76"/>
      <c r="O36" s="78">
        <f>C36-C37</f>
        <v>-26</v>
      </c>
    </row>
    <row r="37" spans="1:15" s="78" customFormat="1" ht="16.5" customHeight="1">
      <c r="A37" s="75">
        <v>35</v>
      </c>
      <c r="B37" s="100" t="s">
        <v>136</v>
      </c>
      <c r="C37" s="76">
        <v>16040409</v>
      </c>
      <c r="D37" s="76" t="s">
        <v>238</v>
      </c>
      <c r="E37" s="76" t="s">
        <v>239</v>
      </c>
      <c r="F37" s="97" t="s">
        <v>269</v>
      </c>
      <c r="G37" s="76" t="s">
        <v>173</v>
      </c>
      <c r="H37" s="76">
        <v>10</v>
      </c>
      <c r="I37" s="76">
        <v>3</v>
      </c>
      <c r="J37" s="76"/>
      <c r="K37" s="76"/>
      <c r="L37" s="76"/>
      <c r="M37" s="76"/>
      <c r="N37" s="76"/>
      <c r="O37" s="78">
        <f>C37-C38</f>
        <v>-5</v>
      </c>
    </row>
    <row r="38" spans="1:15" s="78" customFormat="1" ht="16.5" customHeight="1">
      <c r="A38" s="75">
        <v>36</v>
      </c>
      <c r="B38" s="100" t="s">
        <v>137</v>
      </c>
      <c r="C38" s="76">
        <v>16040414</v>
      </c>
      <c r="D38" s="76" t="s">
        <v>234</v>
      </c>
      <c r="E38" s="77">
        <v>35920</v>
      </c>
      <c r="F38" s="97" t="s">
        <v>269</v>
      </c>
      <c r="G38" s="76" t="s">
        <v>170</v>
      </c>
      <c r="H38" s="76">
        <v>10</v>
      </c>
      <c r="I38" s="76">
        <v>9</v>
      </c>
      <c r="J38" s="76"/>
      <c r="K38" s="76"/>
      <c r="L38" s="76"/>
      <c r="M38" s="76"/>
      <c r="N38" s="76"/>
      <c r="O38" s="78">
        <f>C38-C39</f>
        <v>-12</v>
      </c>
    </row>
    <row r="39" spans="1:15" s="78" customFormat="1" ht="16.5" customHeight="1">
      <c r="A39" s="75">
        <v>37</v>
      </c>
      <c r="B39" s="100" t="s">
        <v>138</v>
      </c>
      <c r="C39" s="76">
        <v>16040426</v>
      </c>
      <c r="D39" s="76" t="s">
        <v>232</v>
      </c>
      <c r="E39" s="76" t="s">
        <v>233</v>
      </c>
      <c r="F39" s="97" t="s">
        <v>269</v>
      </c>
      <c r="G39" s="76" t="s">
        <v>170</v>
      </c>
      <c r="H39" s="76">
        <v>10</v>
      </c>
      <c r="I39" s="76">
        <v>7</v>
      </c>
      <c r="J39" s="76"/>
      <c r="K39" s="76"/>
      <c r="L39" s="76"/>
      <c r="M39" s="76"/>
      <c r="N39" s="76"/>
      <c r="O39" s="78">
        <f>C39-C40</f>
        <v>-2</v>
      </c>
    </row>
    <row r="40" spans="1:15" s="78" customFormat="1" ht="16.5" customHeight="1">
      <c r="A40" s="75">
        <v>38</v>
      </c>
      <c r="B40" s="100" t="s">
        <v>139</v>
      </c>
      <c r="C40" s="76">
        <v>16040428</v>
      </c>
      <c r="D40" s="76" t="s">
        <v>235</v>
      </c>
      <c r="E40" s="77">
        <v>36105</v>
      </c>
      <c r="F40" s="97" t="s">
        <v>269</v>
      </c>
      <c r="G40" s="76" t="s">
        <v>173</v>
      </c>
      <c r="H40" s="76">
        <v>10</v>
      </c>
      <c r="I40" s="76">
        <v>6</v>
      </c>
      <c r="J40" s="76"/>
      <c r="K40" s="76"/>
      <c r="L40" s="76"/>
      <c r="M40" s="76"/>
      <c r="N40" s="76"/>
      <c r="O40" s="78">
        <f>C40-C41</f>
        <v>-5</v>
      </c>
    </row>
    <row r="41" spans="1:15" s="78" customFormat="1" ht="16.5" customHeight="1">
      <c r="A41" s="75">
        <v>39</v>
      </c>
      <c r="B41" s="100" t="s">
        <v>140</v>
      </c>
      <c r="C41" s="76">
        <v>16040433</v>
      </c>
      <c r="D41" s="76" t="s">
        <v>240</v>
      </c>
      <c r="E41" s="77">
        <v>35893</v>
      </c>
      <c r="F41" s="97" t="s">
        <v>269</v>
      </c>
      <c r="G41" s="76" t="s">
        <v>173</v>
      </c>
      <c r="H41" s="76">
        <v>10</v>
      </c>
      <c r="I41" s="76">
        <v>5</v>
      </c>
      <c r="J41" s="76"/>
      <c r="K41" s="76"/>
      <c r="L41" s="76"/>
      <c r="M41" s="76"/>
      <c r="N41" s="76"/>
      <c r="O41" s="78">
        <f>C41-C42</f>
        <v>-13</v>
      </c>
    </row>
    <row r="42" spans="1:15" s="78" customFormat="1" ht="16.5" customHeight="1">
      <c r="A42" s="75">
        <v>40</v>
      </c>
      <c r="B42" s="100" t="s">
        <v>141</v>
      </c>
      <c r="C42" s="76">
        <v>16040446</v>
      </c>
      <c r="D42" s="76" t="s">
        <v>241</v>
      </c>
      <c r="E42" s="77">
        <v>35861</v>
      </c>
      <c r="F42" s="97" t="s">
        <v>269</v>
      </c>
      <c r="G42" s="76" t="s">
        <v>173</v>
      </c>
      <c r="H42" s="76">
        <v>10</v>
      </c>
      <c r="I42" s="76">
        <v>7</v>
      </c>
      <c r="J42" s="76"/>
      <c r="K42" s="76"/>
      <c r="L42" s="76"/>
      <c r="M42" s="76"/>
      <c r="N42" s="76"/>
      <c r="O42" s="78">
        <f>C42-C43</f>
        <v>-1574</v>
      </c>
    </row>
    <row r="43" spans="1:15" s="78" customFormat="1" ht="16.5" customHeight="1">
      <c r="A43" s="75">
        <v>41</v>
      </c>
      <c r="B43" s="100" t="s">
        <v>142</v>
      </c>
      <c r="C43" s="76">
        <v>16042020</v>
      </c>
      <c r="D43" s="76" t="s">
        <v>220</v>
      </c>
      <c r="E43" s="77">
        <v>35499</v>
      </c>
      <c r="F43" s="97" t="s">
        <v>269</v>
      </c>
      <c r="G43" s="76" t="s">
        <v>166</v>
      </c>
      <c r="H43" s="76">
        <v>5</v>
      </c>
      <c r="I43" s="76">
        <v>7</v>
      </c>
      <c r="J43" s="76"/>
      <c r="K43" s="76"/>
      <c r="L43" s="76"/>
      <c r="M43" s="76"/>
      <c r="N43" s="76"/>
      <c r="O43" s="78">
        <f>C43-C44</f>
        <v>-89</v>
      </c>
    </row>
    <row r="44" spans="1:15" s="78" customFormat="1" ht="16.5" customHeight="1">
      <c r="A44" s="75">
        <v>42</v>
      </c>
      <c r="B44" s="100" t="s">
        <v>143</v>
      </c>
      <c r="C44" s="76">
        <v>16042109</v>
      </c>
      <c r="D44" s="76" t="s">
        <v>167</v>
      </c>
      <c r="E44" s="76" t="s">
        <v>168</v>
      </c>
      <c r="F44" s="97" t="s">
        <v>269</v>
      </c>
      <c r="G44" s="76" t="s">
        <v>166</v>
      </c>
      <c r="H44" s="79">
        <v>8</v>
      </c>
      <c r="I44" s="76">
        <v>5</v>
      </c>
      <c r="J44" s="76"/>
      <c r="K44" s="76"/>
      <c r="L44" s="76"/>
      <c r="M44" s="76"/>
      <c r="N44" s="76"/>
      <c r="O44" s="78">
        <f>C44-C45</f>
        <v>-10</v>
      </c>
    </row>
    <row r="45" spans="1:15" s="78" customFormat="1" ht="16.5" customHeight="1">
      <c r="A45" s="75">
        <v>43</v>
      </c>
      <c r="B45" s="100" t="s">
        <v>144</v>
      </c>
      <c r="C45" s="76">
        <v>16042119</v>
      </c>
      <c r="D45" s="76" t="s">
        <v>171</v>
      </c>
      <c r="E45" s="76" t="s">
        <v>172</v>
      </c>
      <c r="F45" s="97" t="s">
        <v>269</v>
      </c>
      <c r="G45" s="76" t="s">
        <v>173</v>
      </c>
      <c r="H45" s="76">
        <v>10</v>
      </c>
      <c r="I45" s="76">
        <v>5</v>
      </c>
      <c r="J45" s="76"/>
      <c r="K45" s="76"/>
      <c r="L45" s="76"/>
      <c r="M45" s="76"/>
      <c r="N45" s="76"/>
      <c r="O45" s="78">
        <f>C45-C46</f>
        <v>-3</v>
      </c>
    </row>
    <row r="46" spans="1:15" s="78" customFormat="1" ht="16.5" customHeight="1">
      <c r="A46" s="75">
        <v>44</v>
      </c>
      <c r="B46" s="100" t="s">
        <v>145</v>
      </c>
      <c r="C46" s="86">
        <v>16042122</v>
      </c>
      <c r="D46" s="89" t="s">
        <v>244</v>
      </c>
      <c r="E46" s="91" t="s">
        <v>245</v>
      </c>
      <c r="F46" s="97" t="s">
        <v>269</v>
      </c>
      <c r="G46" s="94" t="s">
        <v>246</v>
      </c>
      <c r="H46" s="76">
        <v>10</v>
      </c>
      <c r="I46" s="76">
        <v>8</v>
      </c>
      <c r="J46" s="76"/>
      <c r="K46" s="76"/>
      <c r="L46" s="76"/>
      <c r="M46" s="76"/>
      <c r="N46" s="76"/>
      <c r="O46" s="78">
        <f>C46-C47</f>
        <v>-2</v>
      </c>
    </row>
    <row r="47" spans="1:15" s="78" customFormat="1" ht="16.5" customHeight="1">
      <c r="A47" s="75">
        <v>45</v>
      </c>
      <c r="B47" s="100" t="s">
        <v>146</v>
      </c>
      <c r="C47" s="76">
        <v>16042124</v>
      </c>
      <c r="D47" s="76" t="s">
        <v>199</v>
      </c>
      <c r="E47" s="76" t="s">
        <v>200</v>
      </c>
      <c r="F47" s="97" t="s">
        <v>269</v>
      </c>
      <c r="G47" s="76" t="s">
        <v>173</v>
      </c>
      <c r="H47" s="76">
        <v>10</v>
      </c>
      <c r="I47" s="76">
        <v>8</v>
      </c>
      <c r="J47" s="76"/>
      <c r="K47" s="76"/>
      <c r="L47" s="76"/>
      <c r="M47" s="76"/>
      <c r="N47" s="76"/>
      <c r="O47" s="78">
        <f>C47-C48</f>
        <v>-8</v>
      </c>
    </row>
    <row r="48" spans="1:15" s="78" customFormat="1" ht="16.5" customHeight="1">
      <c r="A48" s="75">
        <v>46</v>
      </c>
      <c r="B48" s="100" t="s">
        <v>147</v>
      </c>
      <c r="C48" s="76">
        <v>16042132</v>
      </c>
      <c r="D48" s="76" t="s">
        <v>216</v>
      </c>
      <c r="E48" s="76" t="s">
        <v>217</v>
      </c>
      <c r="F48" s="97" t="s">
        <v>269</v>
      </c>
      <c r="G48" s="76" t="s">
        <v>166</v>
      </c>
      <c r="H48" s="76">
        <v>6</v>
      </c>
      <c r="I48" s="76">
        <v>3</v>
      </c>
      <c r="J48" s="76"/>
      <c r="K48" s="76"/>
      <c r="L48" s="76"/>
      <c r="M48" s="76"/>
      <c r="N48" s="76"/>
      <c r="O48" s="78">
        <f>C48-C49</f>
        <v>-1</v>
      </c>
    </row>
    <row r="49" spans="1:15" s="78" customFormat="1" ht="16.5" customHeight="1">
      <c r="A49" s="75">
        <v>47</v>
      </c>
      <c r="B49" s="100" t="s">
        <v>148</v>
      </c>
      <c r="C49" s="76">
        <v>16042133</v>
      </c>
      <c r="D49" s="76" t="s">
        <v>224</v>
      </c>
      <c r="E49" s="76" t="s">
        <v>225</v>
      </c>
      <c r="F49" s="97" t="s">
        <v>269</v>
      </c>
      <c r="G49" s="76" t="s">
        <v>170</v>
      </c>
      <c r="H49" s="76">
        <v>10</v>
      </c>
      <c r="I49" s="76">
        <v>7</v>
      </c>
      <c r="J49" s="76"/>
      <c r="K49" s="76"/>
      <c r="L49" s="76"/>
      <c r="M49" s="76"/>
      <c r="N49" s="76"/>
      <c r="O49" s="78">
        <f>C49-C50</f>
        <v>-63</v>
      </c>
    </row>
    <row r="50" spans="1:15" s="78" customFormat="1" ht="16.5" customHeight="1">
      <c r="A50" s="75">
        <v>48</v>
      </c>
      <c r="B50" s="100" t="s">
        <v>149</v>
      </c>
      <c r="C50" s="85">
        <v>16042196</v>
      </c>
      <c r="D50" s="85" t="s">
        <v>201</v>
      </c>
      <c r="E50" s="90">
        <v>35980</v>
      </c>
      <c r="F50" s="97" t="s">
        <v>269</v>
      </c>
      <c r="G50" s="85" t="s">
        <v>166</v>
      </c>
      <c r="H50" s="79">
        <v>8</v>
      </c>
      <c r="I50" s="76">
        <v>7</v>
      </c>
      <c r="J50" s="76"/>
      <c r="K50" s="76"/>
      <c r="L50" s="76"/>
      <c r="M50" s="76"/>
      <c r="N50" s="76"/>
      <c r="O50" s="78">
        <f>C50-C51</f>
        <v>-2</v>
      </c>
    </row>
    <row r="51" spans="1:15" s="78" customFormat="1" ht="16.5" customHeight="1">
      <c r="A51" s="75">
        <v>49</v>
      </c>
      <c r="B51" s="100" t="s">
        <v>150</v>
      </c>
      <c r="C51" s="85">
        <v>16042198</v>
      </c>
      <c r="D51" s="85" t="s">
        <v>236</v>
      </c>
      <c r="E51" s="85" t="s">
        <v>237</v>
      </c>
      <c r="F51" s="97" t="s">
        <v>269</v>
      </c>
      <c r="G51" s="85" t="s">
        <v>170</v>
      </c>
      <c r="H51" s="76">
        <v>10</v>
      </c>
      <c r="I51" s="76">
        <v>9</v>
      </c>
      <c r="J51" s="76"/>
      <c r="K51" s="76"/>
      <c r="L51" s="76"/>
      <c r="M51" s="76"/>
      <c r="N51" s="76"/>
      <c r="O51" s="78">
        <f>C51-C52</f>
        <v>-1</v>
      </c>
    </row>
    <row r="52" spans="1:15" s="78" customFormat="1" ht="16.5" customHeight="1">
      <c r="A52" s="75">
        <v>50</v>
      </c>
      <c r="B52" s="100" t="s">
        <v>277</v>
      </c>
      <c r="C52" s="85">
        <v>16042199</v>
      </c>
      <c r="D52" s="85" t="s">
        <v>212</v>
      </c>
      <c r="E52" s="85" t="s">
        <v>213</v>
      </c>
      <c r="F52" s="97" t="s">
        <v>269</v>
      </c>
      <c r="G52" s="85" t="s">
        <v>170</v>
      </c>
      <c r="H52" s="76">
        <v>10</v>
      </c>
      <c r="I52" s="76">
        <v>9</v>
      </c>
      <c r="J52" s="76"/>
      <c r="K52" s="76"/>
      <c r="L52" s="76"/>
      <c r="M52" s="76"/>
      <c r="N52" s="76"/>
      <c r="O52" s="78">
        <f>C52-C53</f>
        <v>-19</v>
      </c>
    </row>
    <row r="53" spans="1:15" s="78" customFormat="1" ht="16.5" customHeight="1">
      <c r="A53" s="75">
        <v>51</v>
      </c>
      <c r="B53" s="100" t="s">
        <v>278</v>
      </c>
      <c r="C53" s="85">
        <v>16042218</v>
      </c>
      <c r="D53" s="85" t="s">
        <v>218</v>
      </c>
      <c r="E53" s="85" t="s">
        <v>219</v>
      </c>
      <c r="F53" s="97" t="s">
        <v>269</v>
      </c>
      <c r="G53" s="85" t="s">
        <v>166</v>
      </c>
      <c r="H53" s="76">
        <v>5</v>
      </c>
      <c r="I53" s="76">
        <v>3</v>
      </c>
      <c r="J53" s="76"/>
      <c r="K53" s="76"/>
      <c r="L53" s="76"/>
      <c r="M53" s="76"/>
      <c r="N53" s="76"/>
      <c r="O53" s="78">
        <f>C53-C54</f>
        <v>-4</v>
      </c>
    </row>
    <row r="54" spans="1:15" s="78" customFormat="1" ht="16.5" customHeight="1">
      <c r="A54" s="75">
        <v>52</v>
      </c>
      <c r="B54" s="100" t="s">
        <v>279</v>
      </c>
      <c r="C54" s="85">
        <v>16042222</v>
      </c>
      <c r="D54" s="85" t="s">
        <v>229</v>
      </c>
      <c r="E54" s="90">
        <v>35924</v>
      </c>
      <c r="F54" s="97" t="s">
        <v>269</v>
      </c>
      <c r="G54" s="85" t="s">
        <v>166</v>
      </c>
      <c r="H54" s="76">
        <v>10</v>
      </c>
      <c r="I54" s="76">
        <v>9</v>
      </c>
      <c r="J54" s="76"/>
      <c r="K54" s="76"/>
      <c r="L54" s="76"/>
      <c r="M54" s="76"/>
      <c r="N54" s="76"/>
      <c r="O54" s="78">
        <f>C54-C55</f>
        <v>-84</v>
      </c>
    </row>
    <row r="55" spans="1:15" s="78" customFormat="1" ht="16.5" customHeight="1">
      <c r="A55" s="75">
        <v>53</v>
      </c>
      <c r="B55" s="100" t="s">
        <v>280</v>
      </c>
      <c r="C55" s="85">
        <v>16042306</v>
      </c>
      <c r="D55" s="85" t="s">
        <v>184</v>
      </c>
      <c r="E55" s="85" t="s">
        <v>185</v>
      </c>
      <c r="F55" s="97" t="s">
        <v>269</v>
      </c>
      <c r="G55" s="85" t="s">
        <v>170</v>
      </c>
      <c r="H55" s="76">
        <v>10</v>
      </c>
      <c r="I55" s="76">
        <v>9</v>
      </c>
      <c r="J55" s="76"/>
      <c r="K55" s="76"/>
      <c r="L55" s="76"/>
      <c r="M55" s="76"/>
      <c r="N55" s="76"/>
      <c r="O55" s="78">
        <f>C55-C56</f>
        <v>-22</v>
      </c>
    </row>
    <row r="56" spans="1:15" s="78" customFormat="1" ht="16.5" customHeight="1">
      <c r="A56" s="75">
        <v>54</v>
      </c>
      <c r="B56" s="100" t="s">
        <v>281</v>
      </c>
      <c r="C56" s="85">
        <v>16042328</v>
      </c>
      <c r="D56" s="85" t="s">
        <v>165</v>
      </c>
      <c r="E56" s="90">
        <v>35950</v>
      </c>
      <c r="F56" s="97" t="s">
        <v>269</v>
      </c>
      <c r="G56" s="85" t="s">
        <v>166</v>
      </c>
      <c r="H56" s="76">
        <v>5</v>
      </c>
      <c r="I56" s="76">
        <v>5</v>
      </c>
      <c r="J56" s="76"/>
      <c r="K56" s="76"/>
      <c r="L56" s="76"/>
      <c r="M56" s="76"/>
      <c r="N56" s="76"/>
      <c r="O56" s="78">
        <f>C56-C57</f>
        <v>-44</v>
      </c>
    </row>
    <row r="57" spans="1:15" s="78" customFormat="1" ht="16.5" customHeight="1">
      <c r="A57" s="75">
        <v>55</v>
      </c>
      <c r="B57" s="100" t="s">
        <v>282</v>
      </c>
      <c r="C57" s="85">
        <v>16042372</v>
      </c>
      <c r="D57" s="85" t="s">
        <v>203</v>
      </c>
      <c r="E57" s="85" t="s">
        <v>204</v>
      </c>
      <c r="F57" s="97" t="s">
        <v>269</v>
      </c>
      <c r="G57" s="85" t="s">
        <v>166</v>
      </c>
      <c r="H57" s="79">
        <v>8</v>
      </c>
      <c r="I57" s="76">
        <v>7</v>
      </c>
      <c r="J57" s="76"/>
      <c r="K57" s="76"/>
      <c r="L57" s="76"/>
      <c r="M57" s="76"/>
      <c r="N57" s="76"/>
      <c r="O57" s="78">
        <f>C57-C58</f>
        <v>-542</v>
      </c>
    </row>
    <row r="58" spans="1:15" s="78" customFormat="1" ht="16.5" customHeight="1">
      <c r="A58" s="75">
        <v>56</v>
      </c>
      <c r="B58" s="100" t="s">
        <v>283</v>
      </c>
      <c r="C58" s="80">
        <v>16042914</v>
      </c>
      <c r="D58" s="81" t="s">
        <v>247</v>
      </c>
      <c r="E58" s="82" t="s">
        <v>248</v>
      </c>
      <c r="F58" s="97" t="s">
        <v>269</v>
      </c>
      <c r="G58" s="83" t="s">
        <v>246</v>
      </c>
      <c r="H58" s="76">
        <v>10</v>
      </c>
      <c r="I58" s="76">
        <v>4</v>
      </c>
      <c r="J58" s="76"/>
      <c r="K58" s="76"/>
      <c r="L58" s="76"/>
      <c r="M58" s="76"/>
      <c r="N58" s="76"/>
      <c r="O58" s="78">
        <f>C58-C59</f>
        <v>-8479</v>
      </c>
    </row>
    <row r="59" spans="1:15" s="78" customFormat="1" ht="16.5" customHeight="1">
      <c r="A59" s="75">
        <v>57</v>
      </c>
      <c r="B59" s="100" t="s">
        <v>284</v>
      </c>
      <c r="C59" s="85">
        <v>16051393</v>
      </c>
      <c r="D59" s="85" t="s">
        <v>242</v>
      </c>
      <c r="E59" s="90">
        <v>36108</v>
      </c>
      <c r="F59" s="97" t="s">
        <v>274</v>
      </c>
      <c r="G59" s="85" t="s">
        <v>243</v>
      </c>
      <c r="H59" s="76">
        <v>10</v>
      </c>
      <c r="I59" s="76">
        <v>9</v>
      </c>
      <c r="J59" s="76"/>
      <c r="K59" s="76"/>
      <c r="L59" s="76"/>
      <c r="M59" s="76"/>
      <c r="N59" s="76"/>
      <c r="O59" s="78">
        <f>C59-C65</f>
        <v>11194</v>
      </c>
    </row>
    <row r="65" spans="1:15" s="78" customFormat="1" ht="16.5" customHeight="1">
      <c r="A65" s="75">
        <v>17</v>
      </c>
      <c r="B65" s="98"/>
      <c r="C65" s="85">
        <v>16040199</v>
      </c>
      <c r="D65" s="85" t="s">
        <v>196</v>
      </c>
      <c r="E65" s="90">
        <v>36140</v>
      </c>
      <c r="F65" s="90"/>
      <c r="G65" s="85" t="s">
        <v>173</v>
      </c>
      <c r="H65" s="76" t="s">
        <v>197</v>
      </c>
      <c r="I65" s="76" t="s">
        <v>198</v>
      </c>
      <c r="J65" s="76"/>
      <c r="K65" s="76"/>
      <c r="L65" s="76"/>
      <c r="M65" s="76"/>
      <c r="N65" s="76"/>
      <c r="O65" s="78">
        <f>C65-C66</f>
        <v>-126</v>
      </c>
    </row>
    <row r="66" spans="1:23" s="78" customFormat="1" ht="16.5" customHeight="1">
      <c r="A66" s="75">
        <v>35</v>
      </c>
      <c r="B66" s="99"/>
      <c r="C66" s="87">
        <v>16040325</v>
      </c>
      <c r="D66" s="87" t="s">
        <v>226</v>
      </c>
      <c r="E66" s="92">
        <v>36101</v>
      </c>
      <c r="F66" s="92"/>
      <c r="G66" s="87" t="s">
        <v>227</v>
      </c>
      <c r="H66" s="76" t="s">
        <v>197</v>
      </c>
      <c r="I66" s="76" t="s">
        <v>198</v>
      </c>
      <c r="J66" s="76"/>
      <c r="K66" s="76"/>
      <c r="L66" s="76"/>
      <c r="M66" s="76"/>
      <c r="N66" s="76"/>
      <c r="O66" s="78" t="e">
        <f>C66-#REF!</f>
        <v>#REF!</v>
      </c>
      <c r="P66" s="95"/>
      <c r="Q66" s="95"/>
      <c r="R66" s="95"/>
      <c r="S66" s="95"/>
      <c r="T66" s="95"/>
      <c r="U66" s="95"/>
      <c r="V66" s="95"/>
      <c r="W66" s="9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N61"/>
  <sheetViews>
    <sheetView zoomScalePageLayoutView="0" workbookViewId="0" topLeftCell="A40">
      <selection activeCell="B60" sqref="B60:H61"/>
    </sheetView>
  </sheetViews>
  <sheetFormatPr defaultColWidth="9.140625" defaultRowHeight="15"/>
  <cols>
    <col min="1" max="2" width="9.140625" style="45" customWidth="1"/>
    <col min="4" max="4" width="20.00390625" style="0" customWidth="1"/>
    <col min="5" max="6" width="9.140625" style="45" customWidth="1"/>
  </cols>
  <sheetData>
    <row r="5" spans="1:14" s="48" customFormat="1" ht="15.75">
      <c r="A5" s="55">
        <v>1</v>
      </c>
      <c r="B5" s="54" t="s">
        <v>102</v>
      </c>
      <c r="C5" s="51">
        <v>12030544</v>
      </c>
      <c r="D5" s="52" t="s">
        <v>78</v>
      </c>
      <c r="E5" s="51"/>
      <c r="F5" s="51" t="s">
        <v>79</v>
      </c>
      <c r="G5" s="51">
        <v>6</v>
      </c>
      <c r="H5" s="51">
        <v>8.5</v>
      </c>
      <c r="I5" s="51" t="s">
        <v>80</v>
      </c>
      <c r="J5" s="47"/>
      <c r="K5" s="47"/>
      <c r="L5" s="47"/>
      <c r="M5" s="47"/>
      <c r="N5" s="48">
        <f>C5-C6</f>
        <v>-9598</v>
      </c>
    </row>
    <row r="6" spans="1:14" s="48" customFormat="1" ht="15.75">
      <c r="A6" s="55">
        <v>2</v>
      </c>
      <c r="B6" s="54" t="s">
        <v>103</v>
      </c>
      <c r="C6" s="51">
        <v>12040142</v>
      </c>
      <c r="D6" s="52" t="s">
        <v>91</v>
      </c>
      <c r="E6" s="51"/>
      <c r="F6" s="51" t="s">
        <v>92</v>
      </c>
      <c r="G6" s="51">
        <v>6</v>
      </c>
      <c r="H6" s="51">
        <v>6</v>
      </c>
      <c r="I6" s="51" t="s">
        <v>93</v>
      </c>
      <c r="J6" s="47"/>
      <c r="K6" s="47"/>
      <c r="L6" s="47"/>
      <c r="M6" s="47"/>
      <c r="N6" s="48">
        <f aca="true" t="shared" si="0" ref="N6:N52">C6-C7</f>
        <v>-942</v>
      </c>
    </row>
    <row r="7" spans="1:14" s="49" customFormat="1" ht="15.75">
      <c r="A7" s="55">
        <v>3</v>
      </c>
      <c r="B7" s="54" t="s">
        <v>104</v>
      </c>
      <c r="C7" s="51">
        <v>12041084</v>
      </c>
      <c r="D7" s="52" t="s">
        <v>99</v>
      </c>
      <c r="E7" s="51"/>
      <c r="F7" s="51" t="s">
        <v>95</v>
      </c>
      <c r="G7" s="51">
        <v>10</v>
      </c>
      <c r="H7" s="51">
        <v>8.5</v>
      </c>
      <c r="I7" s="51" t="s">
        <v>82</v>
      </c>
      <c r="J7" s="47"/>
      <c r="K7" s="47"/>
      <c r="L7" s="47"/>
      <c r="M7" s="47"/>
      <c r="N7" s="48">
        <f t="shared" si="0"/>
        <v>-350</v>
      </c>
    </row>
    <row r="8" spans="1:14" s="48" customFormat="1" ht="15.75">
      <c r="A8" s="55">
        <v>4</v>
      </c>
      <c r="B8" s="54" t="s">
        <v>105</v>
      </c>
      <c r="C8" s="51">
        <v>12041434</v>
      </c>
      <c r="D8" s="52" t="s">
        <v>100</v>
      </c>
      <c r="E8" s="51"/>
      <c r="F8" s="51" t="s">
        <v>101</v>
      </c>
      <c r="G8" s="51">
        <v>10</v>
      </c>
      <c r="H8" s="51">
        <v>8</v>
      </c>
      <c r="I8" s="51" t="s">
        <v>80</v>
      </c>
      <c r="J8" s="47"/>
      <c r="K8" s="47"/>
      <c r="L8" s="47"/>
      <c r="M8" s="47"/>
      <c r="N8" s="48">
        <f t="shared" si="0"/>
        <v>-998602</v>
      </c>
    </row>
    <row r="9" spans="1:14" s="48" customFormat="1" ht="15.75">
      <c r="A9" s="55">
        <v>5</v>
      </c>
      <c r="B9" s="54" t="s">
        <v>106</v>
      </c>
      <c r="C9" s="51">
        <v>13040036</v>
      </c>
      <c r="D9" s="52" t="s">
        <v>74</v>
      </c>
      <c r="E9" s="51"/>
      <c r="F9" s="53" t="s">
        <v>75</v>
      </c>
      <c r="G9" s="51">
        <v>10</v>
      </c>
      <c r="H9" s="51">
        <v>7</v>
      </c>
      <c r="I9" s="47"/>
      <c r="J9" s="47"/>
      <c r="K9" s="47"/>
      <c r="L9" s="47"/>
      <c r="M9" s="47"/>
      <c r="N9" s="48">
        <f t="shared" si="0"/>
        <v>-305</v>
      </c>
    </row>
    <row r="10" spans="1:14" s="48" customFormat="1" ht="15.75">
      <c r="A10" s="55">
        <v>6</v>
      </c>
      <c r="B10" s="54" t="s">
        <v>107</v>
      </c>
      <c r="C10" s="51">
        <v>13040341</v>
      </c>
      <c r="D10" s="52" t="s">
        <v>89</v>
      </c>
      <c r="E10" s="51"/>
      <c r="F10" s="51" t="s">
        <v>90</v>
      </c>
      <c r="G10" s="51">
        <v>8</v>
      </c>
      <c r="H10" s="51">
        <v>5</v>
      </c>
      <c r="I10" s="51" t="s">
        <v>80</v>
      </c>
      <c r="J10" s="47"/>
      <c r="K10" s="47"/>
      <c r="L10" s="47"/>
      <c r="M10" s="47"/>
      <c r="N10" s="48">
        <f t="shared" si="0"/>
        <v>-84</v>
      </c>
    </row>
    <row r="11" spans="1:14" s="48" customFormat="1" ht="15.75">
      <c r="A11" s="55">
        <v>7</v>
      </c>
      <c r="B11" s="54" t="s">
        <v>108</v>
      </c>
      <c r="C11" s="51">
        <v>13040425</v>
      </c>
      <c r="D11" s="52" t="s">
        <v>85</v>
      </c>
      <c r="E11" s="51"/>
      <c r="F11" s="51" t="s">
        <v>86</v>
      </c>
      <c r="G11" s="51">
        <v>10</v>
      </c>
      <c r="H11" s="51">
        <v>8.5</v>
      </c>
      <c r="I11" s="51" t="s">
        <v>82</v>
      </c>
      <c r="J11" s="47"/>
      <c r="K11" s="47"/>
      <c r="L11" s="47"/>
      <c r="M11" s="47"/>
      <c r="N11" s="48">
        <f t="shared" si="0"/>
        <v>-404</v>
      </c>
    </row>
    <row r="12" spans="1:14" s="48" customFormat="1" ht="15.75">
      <c r="A12" s="55">
        <v>8</v>
      </c>
      <c r="B12" s="54" t="s">
        <v>109</v>
      </c>
      <c r="C12" s="51">
        <v>13040829</v>
      </c>
      <c r="D12" s="52" t="s">
        <v>76</v>
      </c>
      <c r="E12" s="51"/>
      <c r="F12" s="51" t="s">
        <v>77</v>
      </c>
      <c r="G12" s="51">
        <v>6</v>
      </c>
      <c r="H12" s="51">
        <v>8</v>
      </c>
      <c r="I12" s="47"/>
      <c r="J12" s="47"/>
      <c r="K12" s="47"/>
      <c r="L12" s="47"/>
      <c r="M12" s="47"/>
      <c r="N12" s="48">
        <f t="shared" si="0"/>
        <v>-170</v>
      </c>
    </row>
    <row r="13" spans="1:14" s="48" customFormat="1" ht="15.75">
      <c r="A13" s="55">
        <v>9</v>
      </c>
      <c r="B13" s="54" t="s">
        <v>110</v>
      </c>
      <c r="C13" s="51">
        <v>13040999</v>
      </c>
      <c r="D13" s="52" t="s">
        <v>83</v>
      </c>
      <c r="E13" s="51"/>
      <c r="F13" s="51" t="s">
        <v>84</v>
      </c>
      <c r="G13" s="51">
        <v>10</v>
      </c>
      <c r="H13" s="51">
        <v>8</v>
      </c>
      <c r="I13" s="51" t="s">
        <v>82</v>
      </c>
      <c r="J13" s="47"/>
      <c r="K13" s="47"/>
      <c r="L13" s="47"/>
      <c r="M13" s="47"/>
      <c r="N13" s="48">
        <f t="shared" si="0"/>
        <v>-1</v>
      </c>
    </row>
    <row r="14" spans="1:14" s="48" customFormat="1" ht="15.75">
      <c r="A14" s="55">
        <v>10</v>
      </c>
      <c r="B14" s="54" t="s">
        <v>111</v>
      </c>
      <c r="C14" s="51">
        <v>13041000</v>
      </c>
      <c r="D14" s="52" t="s">
        <v>94</v>
      </c>
      <c r="E14" s="51"/>
      <c r="F14" s="51" t="s">
        <v>95</v>
      </c>
      <c r="G14" s="51">
        <v>10</v>
      </c>
      <c r="H14" s="51">
        <v>5</v>
      </c>
      <c r="I14" s="51" t="s">
        <v>82</v>
      </c>
      <c r="J14" s="47"/>
      <c r="K14" s="47"/>
      <c r="L14" s="47"/>
      <c r="M14" s="47"/>
      <c r="N14" s="48">
        <f t="shared" si="0"/>
        <v>-2</v>
      </c>
    </row>
    <row r="15" spans="1:14" s="48" customFormat="1" ht="15.75">
      <c r="A15" s="55">
        <v>11</v>
      </c>
      <c r="B15" s="54" t="s">
        <v>112</v>
      </c>
      <c r="C15" s="51">
        <v>13041002</v>
      </c>
      <c r="D15" s="52" t="s">
        <v>98</v>
      </c>
      <c r="E15" s="51"/>
      <c r="F15" s="51" t="s">
        <v>84</v>
      </c>
      <c r="G15" s="51">
        <v>8</v>
      </c>
      <c r="H15" s="51">
        <v>6</v>
      </c>
      <c r="I15" s="51" t="s">
        <v>82</v>
      </c>
      <c r="J15" s="47"/>
      <c r="K15" s="47"/>
      <c r="L15" s="47"/>
      <c r="M15" s="47"/>
      <c r="N15" s="48">
        <f t="shared" si="0"/>
        <v>-148</v>
      </c>
    </row>
    <row r="16" spans="1:14" s="48" customFormat="1" ht="15.75">
      <c r="A16" s="55">
        <v>12</v>
      </c>
      <c r="B16" s="54" t="s">
        <v>113</v>
      </c>
      <c r="C16" s="51">
        <v>13041150</v>
      </c>
      <c r="D16" s="52" t="s">
        <v>87</v>
      </c>
      <c r="E16" s="51"/>
      <c r="F16" s="51" t="s">
        <v>88</v>
      </c>
      <c r="G16" s="51">
        <v>8</v>
      </c>
      <c r="H16" s="51">
        <v>7.5</v>
      </c>
      <c r="I16" s="51" t="s">
        <v>82</v>
      </c>
      <c r="J16" s="47"/>
      <c r="K16" s="47"/>
      <c r="L16" s="47"/>
      <c r="M16" s="47"/>
      <c r="N16" s="48">
        <f t="shared" si="0"/>
        <v>-142</v>
      </c>
    </row>
    <row r="17" spans="1:14" s="48" customFormat="1" ht="15.75">
      <c r="A17" s="55">
        <v>13</v>
      </c>
      <c r="B17" s="54" t="s">
        <v>114</v>
      </c>
      <c r="C17" s="51">
        <v>13041292</v>
      </c>
      <c r="D17" s="52" t="s">
        <v>96</v>
      </c>
      <c r="E17" s="51"/>
      <c r="F17" s="51" t="s">
        <v>97</v>
      </c>
      <c r="G17" s="51">
        <v>6</v>
      </c>
      <c r="H17" s="51">
        <v>6</v>
      </c>
      <c r="I17" s="51" t="s">
        <v>80</v>
      </c>
      <c r="J17" s="47"/>
      <c r="K17" s="47"/>
      <c r="L17" s="47"/>
      <c r="M17" s="47"/>
      <c r="N17" s="48">
        <f t="shared" si="0"/>
        <v>-8625</v>
      </c>
    </row>
    <row r="18" spans="1:14" s="48" customFormat="1" ht="15.75">
      <c r="A18" s="55">
        <v>14</v>
      </c>
      <c r="B18" s="54" t="s">
        <v>115</v>
      </c>
      <c r="C18" s="51">
        <v>13049917</v>
      </c>
      <c r="D18" s="52" t="s">
        <v>81</v>
      </c>
      <c r="E18" s="51"/>
      <c r="F18" s="51" t="s">
        <v>77</v>
      </c>
      <c r="G18" s="51">
        <v>5</v>
      </c>
      <c r="H18" s="51">
        <v>8</v>
      </c>
      <c r="I18" s="51" t="s">
        <v>82</v>
      </c>
      <c r="J18" s="47"/>
      <c r="K18" s="47"/>
      <c r="L18" s="47"/>
      <c r="M18" s="47"/>
      <c r="N18" s="48">
        <f t="shared" si="0"/>
        <v>-990195</v>
      </c>
    </row>
    <row r="19" spans="1:14" s="48" customFormat="1" ht="26.25">
      <c r="A19" s="55">
        <v>15</v>
      </c>
      <c r="B19" s="54" t="s">
        <v>116</v>
      </c>
      <c r="C19" s="47" t="str">
        <f>RIGHT("a14040112",LEN("a14040112")-1)</f>
        <v>14040112</v>
      </c>
      <c r="D19" s="47" t="s">
        <v>35</v>
      </c>
      <c r="E19" s="57">
        <v>35423</v>
      </c>
      <c r="F19" s="55" t="s">
        <v>36</v>
      </c>
      <c r="G19" s="47">
        <v>10</v>
      </c>
      <c r="H19" s="47">
        <v>9</v>
      </c>
      <c r="I19" s="47"/>
      <c r="J19" s="47"/>
      <c r="K19" s="47"/>
      <c r="L19" s="47"/>
      <c r="M19" s="47"/>
      <c r="N19" s="48">
        <f t="shared" si="0"/>
        <v>-393</v>
      </c>
    </row>
    <row r="20" spans="1:14" s="48" customFormat="1" ht="26.25">
      <c r="A20" s="55">
        <v>16</v>
      </c>
      <c r="B20" s="54" t="s">
        <v>117</v>
      </c>
      <c r="C20" s="47" t="str">
        <f>RIGHT("a14040505",LEN("a14040505")-1)</f>
        <v>14040505</v>
      </c>
      <c r="D20" s="47" t="s">
        <v>57</v>
      </c>
      <c r="E20" s="57">
        <v>35268</v>
      </c>
      <c r="F20" s="55" t="s">
        <v>36</v>
      </c>
      <c r="G20" s="47">
        <v>10</v>
      </c>
      <c r="H20" s="47">
        <v>7</v>
      </c>
      <c r="I20" s="47"/>
      <c r="J20" s="47"/>
      <c r="K20" s="47"/>
      <c r="L20" s="47"/>
      <c r="M20" s="47"/>
      <c r="N20" s="48">
        <f t="shared" si="0"/>
        <v>-132</v>
      </c>
    </row>
    <row r="21" spans="1:14" s="48" customFormat="1" ht="15.75">
      <c r="A21" s="55">
        <v>17</v>
      </c>
      <c r="B21" s="54" t="s">
        <v>118</v>
      </c>
      <c r="C21" s="51">
        <v>14040637</v>
      </c>
      <c r="D21" s="52" t="s">
        <v>71</v>
      </c>
      <c r="E21" s="51"/>
      <c r="F21" s="51" t="s">
        <v>72</v>
      </c>
      <c r="G21" s="51">
        <v>6</v>
      </c>
      <c r="H21" s="51">
        <v>9</v>
      </c>
      <c r="I21" s="47"/>
      <c r="J21" s="47"/>
      <c r="K21" s="47"/>
      <c r="L21" s="47"/>
      <c r="M21" s="47"/>
      <c r="N21" s="48">
        <f t="shared" si="0"/>
        <v>-238</v>
      </c>
    </row>
    <row r="22" spans="1:14" s="48" customFormat="1" ht="15.75">
      <c r="A22" s="55">
        <v>18</v>
      </c>
      <c r="B22" s="54" t="s">
        <v>119</v>
      </c>
      <c r="C22" s="51">
        <v>14040875</v>
      </c>
      <c r="D22" s="52" t="s">
        <v>73</v>
      </c>
      <c r="E22" s="51"/>
      <c r="F22" s="51" t="s">
        <v>72</v>
      </c>
      <c r="G22" s="51">
        <v>8</v>
      </c>
      <c r="H22" s="51">
        <v>8</v>
      </c>
      <c r="I22" s="47"/>
      <c r="J22" s="47"/>
      <c r="K22" s="47"/>
      <c r="L22" s="47"/>
      <c r="M22" s="47"/>
      <c r="N22" s="48">
        <f t="shared" si="0"/>
        <v>-335</v>
      </c>
    </row>
    <row r="23" spans="1:14" s="48" customFormat="1" ht="26.25">
      <c r="A23" s="55">
        <v>19</v>
      </c>
      <c r="B23" s="54" t="s">
        <v>120</v>
      </c>
      <c r="C23" s="47" t="str">
        <f>RIGHT("a14041210",LEN("a14041210")-1)</f>
        <v>14041210</v>
      </c>
      <c r="D23" s="47" t="s">
        <v>68</v>
      </c>
      <c r="E23" s="57">
        <v>35386</v>
      </c>
      <c r="F23" s="55" t="s">
        <v>36</v>
      </c>
      <c r="G23" s="47">
        <v>10</v>
      </c>
      <c r="H23" s="47">
        <v>4</v>
      </c>
      <c r="I23" s="47"/>
      <c r="J23" s="47"/>
      <c r="K23" s="47"/>
      <c r="L23" s="47"/>
      <c r="M23" s="47"/>
      <c r="N23" s="48">
        <f t="shared" si="0"/>
        <v>-998820</v>
      </c>
    </row>
    <row r="24" spans="1:14" s="48" customFormat="1" ht="26.25">
      <c r="A24" s="55">
        <v>20</v>
      </c>
      <c r="B24" s="54" t="s">
        <v>121</v>
      </c>
      <c r="C24" s="47" t="str">
        <f>RIGHT("a15040030",LEN("a15040030")-1)</f>
        <v>15040030</v>
      </c>
      <c r="D24" s="47" t="s">
        <v>59</v>
      </c>
      <c r="E24" s="57">
        <v>35616</v>
      </c>
      <c r="F24" s="55" t="s">
        <v>30</v>
      </c>
      <c r="G24" s="47">
        <v>10</v>
      </c>
      <c r="H24" s="47">
        <v>2</v>
      </c>
      <c r="I24" s="47"/>
      <c r="J24" s="47"/>
      <c r="K24" s="47"/>
      <c r="L24" s="47"/>
      <c r="M24" s="47"/>
      <c r="N24" s="48">
        <f t="shared" si="0"/>
        <v>-21</v>
      </c>
    </row>
    <row r="25" spans="1:14" s="48" customFormat="1" ht="26.25">
      <c r="A25" s="55">
        <v>21</v>
      </c>
      <c r="B25" s="54" t="s">
        <v>122</v>
      </c>
      <c r="C25" s="47" t="str">
        <f>RIGHT("a15040051",LEN("a15040051")-1)</f>
        <v>15040051</v>
      </c>
      <c r="D25" s="47" t="s">
        <v>38</v>
      </c>
      <c r="E25" s="57">
        <v>35461</v>
      </c>
      <c r="F25" s="55" t="s">
        <v>30</v>
      </c>
      <c r="G25" s="47">
        <v>10</v>
      </c>
      <c r="H25" s="47">
        <v>9</v>
      </c>
      <c r="I25" s="47"/>
      <c r="J25" s="47"/>
      <c r="K25" s="47"/>
      <c r="L25" s="47"/>
      <c r="M25" s="47"/>
      <c r="N25" s="48">
        <f t="shared" si="0"/>
        <v>-27</v>
      </c>
    </row>
    <row r="26" spans="1:14" s="48" customFormat="1" ht="26.25">
      <c r="A26" s="55">
        <v>22</v>
      </c>
      <c r="B26" s="54" t="s">
        <v>123</v>
      </c>
      <c r="C26" s="47" t="str">
        <f>RIGHT("a15040078",LEN("a15040078")-1)</f>
        <v>15040078</v>
      </c>
      <c r="D26" s="47" t="s">
        <v>62</v>
      </c>
      <c r="E26" s="57">
        <v>35756</v>
      </c>
      <c r="F26" s="55" t="s">
        <v>33</v>
      </c>
      <c r="G26" s="47">
        <v>10</v>
      </c>
      <c r="H26" s="47">
        <v>7</v>
      </c>
      <c r="I26" s="47"/>
      <c r="J26" s="47"/>
      <c r="K26" s="47"/>
      <c r="L26" s="47"/>
      <c r="M26" s="47"/>
      <c r="N26" s="48">
        <f t="shared" si="0"/>
        <v>-98</v>
      </c>
    </row>
    <row r="27" spans="1:14" s="48" customFormat="1" ht="26.25">
      <c r="A27" s="55">
        <v>23</v>
      </c>
      <c r="B27" s="54" t="s">
        <v>124</v>
      </c>
      <c r="C27" s="47" t="str">
        <f>RIGHT("a15040176",LEN("a15040176")-1)</f>
        <v>15040176</v>
      </c>
      <c r="D27" s="47" t="s">
        <v>63</v>
      </c>
      <c r="E27" s="57">
        <v>35527</v>
      </c>
      <c r="F27" s="55" t="s">
        <v>33</v>
      </c>
      <c r="G27" s="47">
        <v>10</v>
      </c>
      <c r="H27" s="47">
        <v>8.5</v>
      </c>
      <c r="I27" s="47"/>
      <c r="J27" s="47"/>
      <c r="K27" s="47"/>
      <c r="L27" s="47"/>
      <c r="M27" s="47"/>
      <c r="N27" s="48">
        <f t="shared" si="0"/>
        <v>-4</v>
      </c>
    </row>
    <row r="28" spans="1:14" s="48" customFormat="1" ht="26.25">
      <c r="A28" s="55">
        <v>24</v>
      </c>
      <c r="B28" s="54" t="s">
        <v>125</v>
      </c>
      <c r="C28" s="47" t="str">
        <f>RIGHT("a15040180",LEN("a15040180")-1)</f>
        <v>15040180</v>
      </c>
      <c r="D28" s="47" t="s">
        <v>64</v>
      </c>
      <c r="E28" s="57">
        <v>35755</v>
      </c>
      <c r="F28" s="55" t="s">
        <v>30</v>
      </c>
      <c r="G28" s="47">
        <v>10</v>
      </c>
      <c r="H28" s="47">
        <v>7</v>
      </c>
      <c r="I28" s="47"/>
      <c r="J28" s="47"/>
      <c r="K28" s="47"/>
      <c r="L28" s="47"/>
      <c r="M28" s="47"/>
      <c r="N28" s="48">
        <f t="shared" si="0"/>
        <v>-13</v>
      </c>
    </row>
    <row r="29" spans="1:14" s="48" customFormat="1" ht="26.25">
      <c r="A29" s="55">
        <v>25</v>
      </c>
      <c r="B29" s="54" t="s">
        <v>126</v>
      </c>
      <c r="C29" s="47" t="str">
        <f>RIGHT("a15040193",LEN("a15040193")-1)</f>
        <v>15040193</v>
      </c>
      <c r="D29" s="47" t="s">
        <v>44</v>
      </c>
      <c r="E29" s="57">
        <v>35246</v>
      </c>
      <c r="F29" s="55" t="s">
        <v>33</v>
      </c>
      <c r="G29" s="47">
        <v>10</v>
      </c>
      <c r="H29" s="47">
        <v>7</v>
      </c>
      <c r="I29" s="47"/>
      <c r="J29" s="47"/>
      <c r="K29" s="47"/>
      <c r="L29" s="47"/>
      <c r="M29" s="47"/>
      <c r="N29" s="48">
        <f t="shared" si="0"/>
        <v>-48</v>
      </c>
    </row>
    <row r="30" spans="1:14" s="48" customFormat="1" ht="26.25">
      <c r="A30" s="55">
        <v>26</v>
      </c>
      <c r="B30" s="54" t="s">
        <v>127</v>
      </c>
      <c r="C30" s="47" t="str">
        <f>RIGHT("a15040241",LEN("a15040241")-1)</f>
        <v>15040241</v>
      </c>
      <c r="D30" s="47" t="s">
        <v>65</v>
      </c>
      <c r="E30" s="57">
        <v>35654</v>
      </c>
      <c r="F30" s="55" t="s">
        <v>30</v>
      </c>
      <c r="G30" s="47">
        <v>8</v>
      </c>
      <c r="H30" s="47">
        <v>8.5</v>
      </c>
      <c r="I30" s="47"/>
      <c r="J30" s="47"/>
      <c r="K30" s="47"/>
      <c r="L30" s="47"/>
      <c r="M30" s="47"/>
      <c r="N30" s="48">
        <f t="shared" si="0"/>
        <v>-56</v>
      </c>
    </row>
    <row r="31" spans="1:14" s="48" customFormat="1" ht="26.25">
      <c r="A31" s="55">
        <v>27</v>
      </c>
      <c r="B31" s="54" t="s">
        <v>128</v>
      </c>
      <c r="C31" s="47" t="str">
        <f>RIGHT("a15040297",LEN("a15040297")-1)</f>
        <v>15040297</v>
      </c>
      <c r="D31" s="47" t="s">
        <v>42</v>
      </c>
      <c r="E31" s="57">
        <v>35556</v>
      </c>
      <c r="F31" s="55" t="s">
        <v>30</v>
      </c>
      <c r="G31" s="47">
        <v>10</v>
      </c>
      <c r="H31" s="47">
        <v>7</v>
      </c>
      <c r="I31" s="47"/>
      <c r="J31" s="47"/>
      <c r="K31" s="47"/>
      <c r="L31" s="47"/>
      <c r="M31" s="47"/>
      <c r="N31" s="48">
        <f t="shared" si="0"/>
        <v>-67</v>
      </c>
    </row>
    <row r="32" spans="1:14" s="48" customFormat="1" ht="26.25">
      <c r="A32" s="55">
        <v>28</v>
      </c>
      <c r="B32" s="54" t="s">
        <v>129</v>
      </c>
      <c r="C32" s="47" t="str">
        <f>RIGHT("a15040364",LEN("a15040364")-1)</f>
        <v>15040364</v>
      </c>
      <c r="D32" s="47" t="s">
        <v>29</v>
      </c>
      <c r="E32" s="57">
        <v>35474</v>
      </c>
      <c r="F32" s="55" t="s">
        <v>30</v>
      </c>
      <c r="G32" s="47">
        <v>10</v>
      </c>
      <c r="H32" s="47">
        <v>6.5</v>
      </c>
      <c r="I32" s="47"/>
      <c r="J32" s="47"/>
      <c r="K32" s="47"/>
      <c r="L32" s="47"/>
      <c r="M32" s="47"/>
      <c r="N32" s="48">
        <f t="shared" si="0"/>
        <v>-185</v>
      </c>
    </row>
    <row r="33" spans="1:14" s="48" customFormat="1" ht="26.25">
      <c r="A33" s="55">
        <v>29</v>
      </c>
      <c r="B33" s="54" t="s">
        <v>130</v>
      </c>
      <c r="C33" s="47" t="str">
        <f>RIGHT("a15040549",LEN("a15040549")-1)</f>
        <v>15040549</v>
      </c>
      <c r="D33" s="47" t="s">
        <v>66</v>
      </c>
      <c r="E33" s="57">
        <v>35792</v>
      </c>
      <c r="F33" s="55" t="s">
        <v>30</v>
      </c>
      <c r="G33" s="47">
        <v>10</v>
      </c>
      <c r="H33" s="47">
        <v>6.5</v>
      </c>
      <c r="I33" s="47"/>
      <c r="J33" s="47"/>
      <c r="K33" s="47"/>
      <c r="L33" s="47"/>
      <c r="M33" s="47"/>
      <c r="N33" s="48">
        <f t="shared" si="0"/>
        <v>-162</v>
      </c>
    </row>
    <row r="34" spans="1:14" s="48" customFormat="1" ht="26.25">
      <c r="A34" s="55">
        <v>30</v>
      </c>
      <c r="B34" s="54" t="s">
        <v>131</v>
      </c>
      <c r="C34" s="47" t="str">
        <f>RIGHT("a15040711",LEN("a15040711")-1)</f>
        <v>15040711</v>
      </c>
      <c r="D34" s="47" t="s">
        <v>58</v>
      </c>
      <c r="E34" s="57">
        <v>35781</v>
      </c>
      <c r="F34" s="55" t="s">
        <v>33</v>
      </c>
      <c r="G34" s="47">
        <v>8</v>
      </c>
      <c r="H34" s="47">
        <v>9</v>
      </c>
      <c r="I34" s="47"/>
      <c r="J34" s="47"/>
      <c r="K34" s="47"/>
      <c r="L34" s="47"/>
      <c r="M34" s="47"/>
      <c r="N34" s="48">
        <f t="shared" si="0"/>
        <v>-9</v>
      </c>
    </row>
    <row r="35" spans="1:14" s="48" customFormat="1" ht="26.25">
      <c r="A35" s="55">
        <v>1</v>
      </c>
      <c r="B35" s="54" t="s">
        <v>132</v>
      </c>
      <c r="C35" s="47" t="str">
        <f>RIGHT("a15040720",LEN("a15040720")-1)</f>
        <v>15040720</v>
      </c>
      <c r="D35" s="47" t="s">
        <v>55</v>
      </c>
      <c r="E35" s="57">
        <v>35470</v>
      </c>
      <c r="F35" s="55" t="s">
        <v>30</v>
      </c>
      <c r="G35" s="47">
        <v>10</v>
      </c>
      <c r="H35" s="47">
        <v>9</v>
      </c>
      <c r="I35" s="47"/>
      <c r="J35" s="47"/>
      <c r="K35" s="47"/>
      <c r="L35" s="47"/>
      <c r="M35" s="47"/>
      <c r="N35" s="48">
        <f t="shared" si="0"/>
        <v>-50</v>
      </c>
    </row>
    <row r="36" spans="1:14" s="48" customFormat="1" ht="26.25">
      <c r="A36" s="55">
        <v>2</v>
      </c>
      <c r="B36" s="54" t="s">
        <v>133</v>
      </c>
      <c r="C36" s="47" t="str">
        <f>RIGHT("a15040770",LEN("a15040770")-1)</f>
        <v>15040770</v>
      </c>
      <c r="D36" s="47" t="s">
        <v>69</v>
      </c>
      <c r="E36" s="57">
        <v>35754</v>
      </c>
      <c r="F36" s="55" t="s">
        <v>30</v>
      </c>
      <c r="G36" s="47">
        <v>7</v>
      </c>
      <c r="H36" s="47">
        <v>8.5</v>
      </c>
      <c r="I36" s="47"/>
      <c r="J36" s="47"/>
      <c r="K36" s="47"/>
      <c r="L36" s="47"/>
      <c r="M36" s="47"/>
      <c r="N36" s="48">
        <f t="shared" si="0"/>
        <v>-10</v>
      </c>
    </row>
    <row r="37" spans="1:14" s="48" customFormat="1" ht="26.25">
      <c r="A37" s="55">
        <v>3</v>
      </c>
      <c r="B37" s="54" t="s">
        <v>134</v>
      </c>
      <c r="C37" s="47" t="str">
        <f>RIGHT("a15040780",LEN("a15040780")-1)</f>
        <v>15040780</v>
      </c>
      <c r="D37" s="47" t="s">
        <v>60</v>
      </c>
      <c r="E37" s="57">
        <v>35548</v>
      </c>
      <c r="F37" s="55" t="s">
        <v>30</v>
      </c>
      <c r="G37" s="47">
        <v>10</v>
      </c>
      <c r="H37" s="47">
        <v>8</v>
      </c>
      <c r="I37" s="47"/>
      <c r="J37" s="47"/>
      <c r="K37" s="47"/>
      <c r="L37" s="47"/>
      <c r="M37" s="47"/>
      <c r="N37" s="48">
        <f t="shared" si="0"/>
        <v>-27</v>
      </c>
    </row>
    <row r="38" spans="1:14" s="48" customFormat="1" ht="26.25">
      <c r="A38" s="55">
        <v>4</v>
      </c>
      <c r="B38" s="54" t="s">
        <v>135</v>
      </c>
      <c r="C38" s="47" t="str">
        <f>RIGHT("a15040807",LEN("a15040807")-1)</f>
        <v>15040807</v>
      </c>
      <c r="D38" s="47" t="s">
        <v>41</v>
      </c>
      <c r="E38" s="57">
        <v>35419</v>
      </c>
      <c r="F38" s="55" t="s">
        <v>33</v>
      </c>
      <c r="G38" s="47">
        <v>4</v>
      </c>
      <c r="H38" s="47">
        <v>5</v>
      </c>
      <c r="I38" s="47"/>
      <c r="J38" s="47"/>
      <c r="K38" s="47"/>
      <c r="L38" s="47"/>
      <c r="M38" s="47"/>
      <c r="N38" s="48">
        <f t="shared" si="0"/>
        <v>-24</v>
      </c>
    </row>
    <row r="39" spans="1:14" s="48" customFormat="1" ht="26.25">
      <c r="A39" s="55">
        <v>5</v>
      </c>
      <c r="B39" s="54" t="s">
        <v>136</v>
      </c>
      <c r="C39" s="47" t="str">
        <f>RIGHT("a15040831",LEN("a15040831")-1)</f>
        <v>15040831</v>
      </c>
      <c r="D39" s="47" t="s">
        <v>52</v>
      </c>
      <c r="E39" s="57">
        <v>35663</v>
      </c>
      <c r="F39" s="55" t="s">
        <v>33</v>
      </c>
      <c r="G39" s="47">
        <v>10</v>
      </c>
      <c r="H39" s="47">
        <v>9</v>
      </c>
      <c r="I39" s="47"/>
      <c r="J39" s="47"/>
      <c r="K39" s="47"/>
      <c r="L39" s="47"/>
      <c r="M39" s="47"/>
      <c r="N39" s="48">
        <f t="shared" si="0"/>
        <v>-41</v>
      </c>
    </row>
    <row r="40" spans="1:14" s="48" customFormat="1" ht="26.25">
      <c r="A40" s="55">
        <v>6</v>
      </c>
      <c r="B40" s="54" t="s">
        <v>137</v>
      </c>
      <c r="C40" s="47" t="str">
        <f>RIGHT("a15040872",LEN("a15040872")-1)</f>
        <v>15040872</v>
      </c>
      <c r="D40" s="47" t="s">
        <v>34</v>
      </c>
      <c r="E40" s="57">
        <v>35783</v>
      </c>
      <c r="F40" s="55" t="s">
        <v>30</v>
      </c>
      <c r="G40" s="47">
        <v>10</v>
      </c>
      <c r="H40" s="47">
        <v>6</v>
      </c>
      <c r="I40" s="47"/>
      <c r="J40" s="47"/>
      <c r="K40" s="47"/>
      <c r="L40" s="47"/>
      <c r="M40" s="47"/>
      <c r="N40" s="48">
        <f t="shared" si="0"/>
        <v>-394</v>
      </c>
    </row>
    <row r="41" spans="1:14" s="48" customFormat="1" ht="26.25">
      <c r="A41" s="55">
        <v>7</v>
      </c>
      <c r="B41" s="54" t="s">
        <v>138</v>
      </c>
      <c r="C41" s="50" t="str">
        <f>RIGHT("a15041266",LEN("a15041266")-1)</f>
        <v>15041266</v>
      </c>
      <c r="D41" s="50" t="s">
        <v>70</v>
      </c>
      <c r="E41" s="58">
        <v>35585</v>
      </c>
      <c r="F41" s="56" t="s">
        <v>33</v>
      </c>
      <c r="G41" s="50">
        <v>10</v>
      </c>
      <c r="H41" s="50">
        <v>4</v>
      </c>
      <c r="I41" s="47"/>
      <c r="J41" s="47"/>
      <c r="K41" s="47"/>
      <c r="L41" s="47"/>
      <c r="M41" s="47"/>
      <c r="N41" s="48">
        <f t="shared" si="0"/>
        <v>-132</v>
      </c>
    </row>
    <row r="42" spans="1:14" s="48" customFormat="1" ht="26.25">
      <c r="A42" s="55">
        <v>8</v>
      </c>
      <c r="B42" s="54" t="s">
        <v>139</v>
      </c>
      <c r="C42" s="50" t="str">
        <f>RIGHT("a15041398",LEN("a15041398")-1)</f>
        <v>15041398</v>
      </c>
      <c r="D42" s="50" t="s">
        <v>56</v>
      </c>
      <c r="E42" s="58">
        <v>35520</v>
      </c>
      <c r="F42" s="56" t="s">
        <v>30</v>
      </c>
      <c r="G42" s="50">
        <v>10</v>
      </c>
      <c r="H42" s="50">
        <v>6.5</v>
      </c>
      <c r="I42" s="47"/>
      <c r="J42" s="47"/>
      <c r="K42" s="47"/>
      <c r="L42" s="47"/>
      <c r="M42" s="47"/>
      <c r="N42" s="48">
        <f t="shared" si="0"/>
        <v>-95</v>
      </c>
    </row>
    <row r="43" spans="1:14" s="48" customFormat="1" ht="26.25">
      <c r="A43" s="55">
        <v>9</v>
      </c>
      <c r="B43" s="54" t="s">
        <v>140</v>
      </c>
      <c r="C43" s="50" t="str">
        <f>RIGHT("a15041493",LEN("a15041493")-1)</f>
        <v>15041493</v>
      </c>
      <c r="D43" s="50" t="s">
        <v>37</v>
      </c>
      <c r="E43" s="58">
        <v>35758</v>
      </c>
      <c r="F43" s="56" t="s">
        <v>30</v>
      </c>
      <c r="G43" s="50">
        <v>10</v>
      </c>
      <c r="H43" s="50">
        <v>5</v>
      </c>
      <c r="I43" s="47"/>
      <c r="J43" s="47"/>
      <c r="K43" s="47"/>
      <c r="L43" s="47"/>
      <c r="M43" s="47"/>
      <c r="N43" s="48">
        <f t="shared" si="0"/>
        <v>-88</v>
      </c>
    </row>
    <row r="44" spans="1:14" s="48" customFormat="1" ht="26.25">
      <c r="A44" s="55">
        <v>10</v>
      </c>
      <c r="B44" s="54" t="s">
        <v>141</v>
      </c>
      <c r="C44" s="50" t="str">
        <f>RIGHT("a15041581",LEN("a15041581")-1)</f>
        <v>15041581</v>
      </c>
      <c r="D44" s="50" t="s">
        <v>53</v>
      </c>
      <c r="E44" s="58">
        <v>35743</v>
      </c>
      <c r="F44" s="56" t="s">
        <v>30</v>
      </c>
      <c r="G44" s="50">
        <v>10</v>
      </c>
      <c r="H44" s="50">
        <v>9.5</v>
      </c>
      <c r="I44" s="47"/>
      <c r="J44" s="47"/>
      <c r="K44" s="47"/>
      <c r="L44" s="47"/>
      <c r="M44" s="47"/>
      <c r="N44" s="48">
        <f>C44-C60</f>
        <v>-94</v>
      </c>
    </row>
    <row r="45" spans="1:14" s="48" customFormat="1" ht="26.25">
      <c r="A45" s="55">
        <v>11</v>
      </c>
      <c r="B45" s="54" t="s">
        <v>142</v>
      </c>
      <c r="C45" s="50" t="str">
        <f>RIGHT("a15041999",LEN("a15041999")-1)</f>
        <v>15041999</v>
      </c>
      <c r="D45" s="50" t="s">
        <v>54</v>
      </c>
      <c r="E45" s="58">
        <v>35778</v>
      </c>
      <c r="F45" s="56" t="s">
        <v>30</v>
      </c>
      <c r="G45" s="50">
        <v>10</v>
      </c>
      <c r="H45" s="50">
        <v>8.5</v>
      </c>
      <c r="I45" s="50"/>
      <c r="J45" s="47"/>
      <c r="K45" s="47"/>
      <c r="L45" s="47"/>
      <c r="M45" s="47"/>
      <c r="N45" s="48">
        <f t="shared" si="0"/>
        <v>-123</v>
      </c>
    </row>
    <row r="46" spans="1:14" s="48" customFormat="1" ht="26.25">
      <c r="A46" s="55">
        <v>12</v>
      </c>
      <c r="B46" s="54" t="s">
        <v>143</v>
      </c>
      <c r="C46" s="50" t="str">
        <f>RIGHT("a15042122",LEN("a15042122")-1)</f>
        <v>15042122</v>
      </c>
      <c r="D46" s="50" t="s">
        <v>43</v>
      </c>
      <c r="E46" s="58">
        <v>34708</v>
      </c>
      <c r="F46" s="56" t="s">
        <v>33</v>
      </c>
      <c r="G46" s="50">
        <v>6</v>
      </c>
      <c r="H46" s="50">
        <v>5</v>
      </c>
      <c r="I46" s="50"/>
      <c r="J46" s="47"/>
      <c r="K46" s="47"/>
      <c r="L46" s="47"/>
      <c r="M46" s="47"/>
      <c r="N46" s="48">
        <f t="shared" si="0"/>
        <v>-92</v>
      </c>
    </row>
    <row r="47" spans="1:14" s="48" customFormat="1" ht="26.25">
      <c r="A47" s="55">
        <v>13</v>
      </c>
      <c r="B47" s="54" t="s">
        <v>144</v>
      </c>
      <c r="C47" s="50" t="str">
        <f>RIGHT("a15042214",LEN("a15042214")-1)</f>
        <v>15042214</v>
      </c>
      <c r="D47" s="50" t="s">
        <v>49</v>
      </c>
      <c r="E47" s="58">
        <v>35683</v>
      </c>
      <c r="F47" s="56" t="s">
        <v>30</v>
      </c>
      <c r="G47" s="50">
        <v>10</v>
      </c>
      <c r="H47" s="50">
        <v>4</v>
      </c>
      <c r="I47" s="50"/>
      <c r="J47" s="47"/>
      <c r="K47" s="47"/>
      <c r="L47" s="47"/>
      <c r="M47" s="47"/>
      <c r="N47" s="48">
        <f t="shared" si="0"/>
        <v>-62</v>
      </c>
    </row>
    <row r="48" spans="1:14" s="48" customFormat="1" ht="26.25">
      <c r="A48" s="55">
        <v>14</v>
      </c>
      <c r="B48" s="54" t="s">
        <v>145</v>
      </c>
      <c r="C48" s="50" t="str">
        <f>RIGHT("a15042276",LEN("a15042276")-1)</f>
        <v>15042276</v>
      </c>
      <c r="D48" s="50" t="s">
        <v>67</v>
      </c>
      <c r="E48" s="58">
        <v>35461</v>
      </c>
      <c r="F48" s="56" t="s">
        <v>30</v>
      </c>
      <c r="G48" s="50">
        <v>10</v>
      </c>
      <c r="H48" s="50">
        <v>8.5</v>
      </c>
      <c r="I48" s="50"/>
      <c r="J48" s="47"/>
      <c r="K48" s="47"/>
      <c r="L48" s="47"/>
      <c r="M48" s="47"/>
      <c r="N48" s="48">
        <f>C48-C61</f>
        <v>-42</v>
      </c>
    </row>
    <row r="49" spans="1:14" s="48" customFormat="1" ht="26.25">
      <c r="A49" s="55">
        <v>15</v>
      </c>
      <c r="B49" s="54" t="s">
        <v>146</v>
      </c>
      <c r="C49" s="50" t="str">
        <f>RIGHT("a15043036",LEN("a15043036")-1)</f>
        <v>15043036</v>
      </c>
      <c r="D49" s="50" t="s">
        <v>61</v>
      </c>
      <c r="E49" s="58">
        <v>35489</v>
      </c>
      <c r="F49" s="56" t="s">
        <v>33</v>
      </c>
      <c r="G49" s="50">
        <v>10</v>
      </c>
      <c r="H49" s="50">
        <v>8</v>
      </c>
      <c r="I49" s="50"/>
      <c r="J49" s="47"/>
      <c r="K49" s="47"/>
      <c r="L49" s="47"/>
      <c r="M49" s="47"/>
      <c r="N49" s="48">
        <f t="shared" si="0"/>
        <v>-55</v>
      </c>
    </row>
    <row r="50" spans="1:14" s="48" customFormat="1" ht="26.25">
      <c r="A50" s="55">
        <v>16</v>
      </c>
      <c r="B50" s="54" t="s">
        <v>147</v>
      </c>
      <c r="C50" s="50" t="str">
        <f>RIGHT("a15043091",LEN("a15043091")-1)</f>
        <v>15043091</v>
      </c>
      <c r="D50" s="50" t="s">
        <v>50</v>
      </c>
      <c r="E50" s="58">
        <v>35702</v>
      </c>
      <c r="F50" s="56" t="s">
        <v>33</v>
      </c>
      <c r="G50" s="50">
        <v>10</v>
      </c>
      <c r="H50" s="50">
        <v>8</v>
      </c>
      <c r="I50" s="50"/>
      <c r="J50" s="47"/>
      <c r="K50" s="47"/>
      <c r="L50" s="47"/>
      <c r="M50" s="47"/>
      <c r="N50" s="48">
        <f t="shared" si="0"/>
        <v>-9</v>
      </c>
    </row>
    <row r="51" spans="1:14" s="48" customFormat="1" ht="26.25">
      <c r="A51" s="55">
        <v>17</v>
      </c>
      <c r="B51" s="54" t="s">
        <v>148</v>
      </c>
      <c r="C51" s="50" t="str">
        <f>RIGHT("a15043100",LEN("a15043100")-1)</f>
        <v>15043100</v>
      </c>
      <c r="D51" s="50" t="s">
        <v>32</v>
      </c>
      <c r="E51" s="58">
        <v>35702</v>
      </c>
      <c r="F51" s="56" t="s">
        <v>33</v>
      </c>
      <c r="G51" s="50">
        <v>10</v>
      </c>
      <c r="H51" s="50">
        <v>5</v>
      </c>
      <c r="I51" s="50"/>
      <c r="J51" s="47"/>
      <c r="K51" s="47"/>
      <c r="L51" s="47"/>
      <c r="M51" s="47"/>
      <c r="N51" s="48">
        <f t="shared" si="0"/>
        <v>-554</v>
      </c>
    </row>
    <row r="52" spans="1:14" s="48" customFormat="1" ht="26.25">
      <c r="A52" s="55">
        <v>18</v>
      </c>
      <c r="B52" s="54" t="s">
        <v>149</v>
      </c>
      <c r="C52" s="50" t="str">
        <f>RIGHT("a15043654",LEN("a15043654")-1)</f>
        <v>15043654</v>
      </c>
      <c r="D52" s="50" t="s">
        <v>51</v>
      </c>
      <c r="E52" s="58">
        <v>35681</v>
      </c>
      <c r="F52" s="56" t="s">
        <v>33</v>
      </c>
      <c r="G52" s="50">
        <v>10</v>
      </c>
      <c r="H52" s="50">
        <v>7</v>
      </c>
      <c r="I52" s="50"/>
      <c r="J52" s="47"/>
      <c r="K52" s="47"/>
      <c r="L52" s="47"/>
      <c r="M52" s="47"/>
      <c r="N52" s="48">
        <f t="shared" si="0"/>
        <v>-903</v>
      </c>
    </row>
    <row r="53" spans="1:14" s="48" customFormat="1" ht="26.25">
      <c r="A53" s="55">
        <v>19</v>
      </c>
      <c r="B53" s="54" t="s">
        <v>150</v>
      </c>
      <c r="C53" s="50" t="str">
        <f>RIGHT("a15044557",LEN("a15044557")-1)</f>
        <v>15044557</v>
      </c>
      <c r="D53" s="50" t="s">
        <v>31</v>
      </c>
      <c r="E53" s="58">
        <v>35145</v>
      </c>
      <c r="F53" s="56" t="s">
        <v>30</v>
      </c>
      <c r="G53" s="50">
        <v>10</v>
      </c>
      <c r="H53" s="50">
        <v>5</v>
      </c>
      <c r="I53" s="50"/>
      <c r="J53" s="47"/>
      <c r="K53" s="47"/>
      <c r="L53" s="47"/>
      <c r="M53" s="47"/>
      <c r="N53" s="48" t="e">
        <f>C53-#REF!</f>
        <v>#REF!</v>
      </c>
    </row>
    <row r="60" spans="1:14" s="48" customFormat="1" ht="26.25">
      <c r="A60" s="60">
        <v>14</v>
      </c>
      <c r="B60" s="56">
        <v>1</v>
      </c>
      <c r="C60" s="50" t="str">
        <f>RIGHT("a15041675",LEN("a15041675")-1)</f>
        <v>15041675</v>
      </c>
      <c r="D60" s="50" t="s">
        <v>3</v>
      </c>
      <c r="E60" s="58">
        <v>35502</v>
      </c>
      <c r="F60" s="56" t="s">
        <v>30</v>
      </c>
      <c r="G60" s="50" t="s">
        <v>45</v>
      </c>
      <c r="H60" s="50" t="s">
        <v>46</v>
      </c>
      <c r="I60" s="50" t="s">
        <v>47</v>
      </c>
      <c r="J60" s="47"/>
      <c r="K60" s="47"/>
      <c r="L60" s="47" t="s">
        <v>47</v>
      </c>
      <c r="M60" s="47" t="s">
        <v>48</v>
      </c>
      <c r="N60" s="48">
        <f>C60-C45</f>
        <v>-324</v>
      </c>
    </row>
    <row r="61" spans="1:14" s="48" customFormat="1" ht="26.25">
      <c r="A61" s="60">
        <v>9</v>
      </c>
      <c r="B61" s="56">
        <v>2</v>
      </c>
      <c r="C61" s="50" t="str">
        <f>RIGHT("a15042318",LEN("a15042318")-1)</f>
        <v>15042318</v>
      </c>
      <c r="D61" s="50" t="s">
        <v>39</v>
      </c>
      <c r="E61" s="58">
        <v>35597</v>
      </c>
      <c r="F61" s="56" t="s">
        <v>33</v>
      </c>
      <c r="G61" s="50"/>
      <c r="H61" s="50" t="s">
        <v>40</v>
      </c>
      <c r="I61" s="50"/>
      <c r="J61" s="47"/>
      <c r="K61" s="47"/>
      <c r="L61" s="47"/>
      <c r="M61" s="47"/>
      <c r="N61" s="48">
        <f>C61-C49</f>
        <v>-718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Silk</cp:lastModifiedBy>
  <cp:lastPrinted>2016-12-12T07:51:58Z</cp:lastPrinted>
  <dcterms:created xsi:type="dcterms:W3CDTF">2015-08-20T08:53:04Z</dcterms:created>
  <dcterms:modified xsi:type="dcterms:W3CDTF">2017-12-14T16:08:03Z</dcterms:modified>
  <cp:category/>
  <cp:version/>
  <cp:contentType/>
  <cp:contentStatus/>
</cp:coreProperties>
</file>