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3" activeTab="0"/>
  </bookViews>
  <sheets>
    <sheet name="DS thi Tieng Nhat CLC 1" sheetId="1" r:id="rId1"/>
    <sheet name="Sheet1" sheetId="2" r:id="rId2"/>
  </sheets>
  <definedNames>
    <definedName name="_xlnm.Print_Area" localSheetId="0">'DS thi Tieng Nhat CLC 1'!$A$1:$I$279</definedName>
  </definedNames>
  <calcPr fullCalcOnLoad="1"/>
</workbook>
</file>

<file path=xl/sharedStrings.xml><?xml version="1.0" encoding="utf-8"?>
<sst xmlns="http://schemas.openxmlformats.org/spreadsheetml/2006/main" count="979" uniqueCount="428">
  <si>
    <t xml:space="preserve">     ĐẠI HỌC QUỐC GIA HÀ NỘI</t>
  </si>
  <si>
    <t xml:space="preserve">   TRƯỜNG ĐẠI HỌC NGOẠI NGỮ</t>
  </si>
  <si>
    <t xml:space="preserve">Khoa     : </t>
  </si>
  <si>
    <t>STT</t>
  </si>
  <si>
    <t>MÃ SỐ SV</t>
  </si>
  <si>
    <t>NGÀY</t>
  </si>
  <si>
    <t>LỚP</t>
  </si>
  <si>
    <t xml:space="preserve"> SINH</t>
  </si>
  <si>
    <t>(Viết Tắt)</t>
  </si>
  <si>
    <t>DANH SÁCH THI</t>
  </si>
  <si>
    <t xml:space="preserve">Môn thi : </t>
  </si>
  <si>
    <t xml:space="preserve">Mã môn học: </t>
  </si>
  <si>
    <t>Khoá       :</t>
  </si>
  <si>
    <t>Phòng thi:</t>
  </si>
  <si>
    <t>HỌ VÀ TÊN</t>
  </si>
  <si>
    <t>CHỮ KÝ</t>
  </si>
  <si>
    <t>ĐIỂM THI</t>
  </si>
  <si>
    <t>GHI CHÚ</t>
  </si>
  <si>
    <t>(BẰNG SỐ)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</si>
  <si>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</si>
  <si>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</si>
  <si>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</si>
  <si>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</si>
  <si>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</si>
  <si>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</si>
  <si>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</si>
  <si>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  TRƯỞNG KHOA</t>
  </si>
  <si>
    <t>HỌC KỲ  I NĂM HỌC: 2021 - 2022</t>
  </si>
  <si>
    <t>ID</t>
  </si>
  <si>
    <t>GV</t>
  </si>
  <si>
    <t>Lê Thùy</t>
  </si>
  <si>
    <t>An</t>
  </si>
  <si>
    <t>31/10/2002</t>
  </si>
  <si>
    <t> QH2020.F.1.E2.NN23</t>
  </si>
  <si>
    <t>Lê Thị Lan</t>
  </si>
  <si>
    <t>Anh</t>
  </si>
  <si>
    <t>23/09/2002</t>
  </si>
  <si>
    <t>Nguyễn Thị Phương</t>
  </si>
  <si>
    <t> QH2020.F.1.E14.NN23</t>
  </si>
  <si>
    <t>Phạm Ngọc Bảo</t>
  </si>
  <si>
    <t> QH2020.F.1.E7.NN23</t>
  </si>
  <si>
    <t>Phạm Thị Ngọc</t>
  </si>
  <si>
    <t> QH2020.F.1.E5.NN23</t>
  </si>
  <si>
    <t>Lã Thị Lan</t>
  </si>
  <si>
    <t>19/10/2001</t>
  </si>
  <si>
    <t> QH2019.F.1.E13.NN23</t>
  </si>
  <si>
    <t>Tạ Phương</t>
  </si>
  <si>
    <t>28/12/2002</t>
  </si>
  <si>
    <t> QH2020.F.1.E6.NN23</t>
  </si>
  <si>
    <t>Trần Thị Loan</t>
  </si>
  <si>
    <t>20/08/2002</t>
  </si>
  <si>
    <t> QH2020.F.1.E9.NN23</t>
  </si>
  <si>
    <t>Vũ Phạm Minh</t>
  </si>
  <si>
    <t>18/01/2002</t>
  </si>
  <si>
    <t> QH2020.F.1.E1.NN23</t>
  </si>
  <si>
    <t>Cao Ngọc Quỳnh</t>
  </si>
  <si>
    <t>13/06/2002</t>
  </si>
  <si>
    <t>Nguyễn Thị Vân</t>
  </si>
  <si>
    <t> QH2020.F.1.E3.NN23</t>
  </si>
  <si>
    <t>Phạm Quỳnh</t>
  </si>
  <si>
    <t> QH2020.F.1.E4.NN23</t>
  </si>
  <si>
    <t>Nguyễn Minh</t>
  </si>
  <si>
    <t>Ánh</t>
  </si>
  <si>
    <t>21/12/2002</t>
  </si>
  <si>
    <t> QH2020.F.1.E10.NN23</t>
  </si>
  <si>
    <t>Nguyễn Thị</t>
  </si>
  <si>
    <t> QH2020.F.1.E11.NN23</t>
  </si>
  <si>
    <t>Ngô Ngọc</t>
  </si>
  <si>
    <t>13/12/2002</t>
  </si>
  <si>
    <t> QH2020.F.1.E12.NN23</t>
  </si>
  <si>
    <t>Lê Ngọc</t>
  </si>
  <si>
    <t>Chân</t>
  </si>
  <si>
    <t>Phạm Lan</t>
  </si>
  <si>
    <t>Chi</t>
  </si>
  <si>
    <t>Hà Minh</t>
  </si>
  <si>
    <t>Chiến</t>
  </si>
  <si>
    <t>Hoàng Kim Tuấn</t>
  </si>
  <si>
    <t>Cương</t>
  </si>
  <si>
    <t>18/12/1999</t>
  </si>
  <si>
    <t> QH2018.F1.E1.SP.CLC</t>
  </si>
  <si>
    <t>Đặng Ngọc</t>
  </si>
  <si>
    <t>Diệp</t>
  </si>
  <si>
    <t>22/09/2002</t>
  </si>
  <si>
    <t> QH2020.F.1.E13.NN23</t>
  </si>
  <si>
    <t>Nguyễn Mai</t>
  </si>
  <si>
    <t>Đông</t>
  </si>
  <si>
    <t>30/03/2002</t>
  </si>
  <si>
    <t>Dung</t>
  </si>
  <si>
    <t>24/03/2002</t>
  </si>
  <si>
    <t>Nguyễn Chí</t>
  </si>
  <si>
    <t>Dũng</t>
  </si>
  <si>
    <t>20/09/2002</t>
  </si>
  <si>
    <t>Lê Thị Ánh</t>
  </si>
  <si>
    <t>Dương</t>
  </si>
  <si>
    <t>26/11/2001</t>
  </si>
  <si>
    <t> QH2019.F.1.E19.NN23</t>
  </si>
  <si>
    <t>Nguyễn Xuân</t>
  </si>
  <si>
    <t>15/10/2002</t>
  </si>
  <si>
    <t>Đỗ Minh</t>
  </si>
  <si>
    <t>Duyên</t>
  </si>
  <si>
    <t>26/10/2002</t>
  </si>
  <si>
    <t>Quan Thị</t>
  </si>
  <si>
    <t>Thân Thị Thu</t>
  </si>
  <si>
    <t>16/12/2002</t>
  </si>
  <si>
    <t>Bùi Thị Bích</t>
  </si>
  <si>
    <t>Hà</t>
  </si>
  <si>
    <t>31/08/2002</t>
  </si>
  <si>
    <t>Đào Thái</t>
  </si>
  <si>
    <t>Nguyễn Thị Thu</t>
  </si>
  <si>
    <t>13/01/2002</t>
  </si>
  <si>
    <t>Phạm Lê Ánh</t>
  </si>
  <si>
    <t>Hồng</t>
  </si>
  <si>
    <t>15/09/2002</t>
  </si>
  <si>
    <t>Lê Thị</t>
  </si>
  <si>
    <t>Hương</t>
  </si>
  <si>
    <t>Tạ Thị Ngọc</t>
  </si>
  <si>
    <t>27/10/2002</t>
  </si>
  <si>
    <t>Kiều Thị Thu</t>
  </si>
  <si>
    <t>Bùi Thị Khánh</t>
  </si>
  <si>
    <t>Huyền</t>
  </si>
  <si>
    <t>Phạm Thu</t>
  </si>
  <si>
    <t>Trần Thu</t>
  </si>
  <si>
    <t>Phan Tất</t>
  </si>
  <si>
    <t>Khang</t>
  </si>
  <si>
    <t>Liên</t>
  </si>
  <si>
    <t>Lại Phương</t>
  </si>
  <si>
    <t>Linh</t>
  </si>
  <si>
    <t>29/07/2002</t>
  </si>
  <si>
    <t> QH2020.F.1.E8.NN23</t>
  </si>
  <si>
    <t>Ngô Bùi Hà</t>
  </si>
  <si>
    <t>20/02/2002</t>
  </si>
  <si>
    <t>Phan Hoàng Thùy</t>
  </si>
  <si>
    <t>Tăng Thị Phương</t>
  </si>
  <si>
    <t>Trần Hồng</t>
  </si>
  <si>
    <t>Võ Thuỳ</t>
  </si>
  <si>
    <t>30/04/2002</t>
  </si>
  <si>
    <t>Bùi Thuỳ</t>
  </si>
  <si>
    <t>23/12/2002</t>
  </si>
  <si>
    <t>Bùi Thảo</t>
  </si>
  <si>
    <t>14/10/2001</t>
  </si>
  <si>
    <t>Nguyễn Hà</t>
  </si>
  <si>
    <t>29/04/1999</t>
  </si>
  <si>
    <t> QH2017.F.1.E2.SPCLC</t>
  </si>
  <si>
    <t>Trần Khánh</t>
  </si>
  <si>
    <t>Đinh Thị Thanh</t>
  </si>
  <si>
    <t>Loan</t>
  </si>
  <si>
    <t>Trần Bích</t>
  </si>
  <si>
    <t>13/04/2002</t>
  </si>
  <si>
    <t>Bùi Hương</t>
  </si>
  <si>
    <t>Ly</t>
  </si>
  <si>
    <t>29/09/2001</t>
  </si>
  <si>
    <t>Lê Thị Ngọc</t>
  </si>
  <si>
    <t>Mai</t>
  </si>
  <si>
    <t>Phạm Thị Sao</t>
  </si>
  <si>
    <t>Hoàng Thị Xuân</t>
  </si>
  <si>
    <t>19/10/2002</t>
  </si>
  <si>
    <t>Phùng Thị Kiều</t>
  </si>
  <si>
    <t>Minh</t>
  </si>
  <si>
    <t>18/10/2002</t>
  </si>
  <si>
    <t> QH2019.F.1.E26.NN23</t>
  </si>
  <si>
    <t>Trịnh Huyền</t>
  </si>
  <si>
    <t>My</t>
  </si>
  <si>
    <t>Doãn Hoàng</t>
  </si>
  <si>
    <t>Nam</t>
  </si>
  <si>
    <t>24/06/2002</t>
  </si>
  <si>
    <t>Đỗ Hải</t>
  </si>
  <si>
    <t>23/10/2002</t>
  </si>
  <si>
    <t>Phạm Thị Bảo</t>
  </si>
  <si>
    <t>Ngọc</t>
  </si>
  <si>
    <t>Nghiêm Thị Mai</t>
  </si>
  <si>
    <t>Trần Minh</t>
  </si>
  <si>
    <t>Nhật</t>
  </si>
  <si>
    <t>Hoàng Thị Yến</t>
  </si>
  <si>
    <t>Nhi</t>
  </si>
  <si>
    <t>22/12/2002</t>
  </si>
  <si>
    <t>Phan Thị Thảo</t>
  </si>
  <si>
    <t>16/11/2002</t>
  </si>
  <si>
    <t>Nguyễn Thị Hồng</t>
  </si>
  <si>
    <t>Nhung</t>
  </si>
  <si>
    <t>15/01/2002</t>
  </si>
  <si>
    <t>Đỗ Thị Kim</t>
  </si>
  <si>
    <t>Oanh</t>
  </si>
  <si>
    <t>Nguyễn Thị Lan</t>
  </si>
  <si>
    <t>Phương</t>
  </si>
  <si>
    <t>21/11/2002</t>
  </si>
  <si>
    <t>Nguyễn Thị Minh</t>
  </si>
  <si>
    <t>31/07/2002</t>
  </si>
  <si>
    <t>Phượng</t>
  </si>
  <si>
    <t>23/07/2002</t>
  </si>
  <si>
    <t>Nguyễn Đoàn</t>
  </si>
  <si>
    <t>Quang</t>
  </si>
  <si>
    <t>23/04/2002</t>
  </si>
  <si>
    <t>Tống Đức</t>
  </si>
  <si>
    <t>Tâm</t>
  </si>
  <si>
    <t>28/10/2002</t>
  </si>
  <si>
    <t>Huỳnh Thị</t>
  </si>
  <si>
    <t>Thảo</t>
  </si>
  <si>
    <t>19/05/2002</t>
  </si>
  <si>
    <t>Lê Thanh</t>
  </si>
  <si>
    <t>Lê Thị Phương</t>
  </si>
  <si>
    <t>18/02/2002</t>
  </si>
  <si>
    <t>Nguyễn Phương</t>
  </si>
  <si>
    <t>19/08/2002</t>
  </si>
  <si>
    <t>Trần Phương</t>
  </si>
  <si>
    <t>Nguyễn Đình</t>
  </si>
  <si>
    <t>Thịnh</t>
  </si>
  <si>
    <t>Trương Thị Anh</t>
  </si>
  <si>
    <t>Thư</t>
  </si>
  <si>
    <t>Thùy</t>
  </si>
  <si>
    <t>Thủy</t>
  </si>
  <si>
    <t>22/10/2002</t>
  </si>
  <si>
    <t>Nguyễn Thủy</t>
  </si>
  <si>
    <t>Tiên</t>
  </si>
  <si>
    <t>Hoàng Mai</t>
  </si>
  <si>
    <t>Trâm</t>
  </si>
  <si>
    <t>17/01/2001</t>
  </si>
  <si>
    <t>Lê Quỳnh</t>
  </si>
  <si>
    <t>Trang</t>
  </si>
  <si>
    <t>Nguyễn Thị Quỳnh</t>
  </si>
  <si>
    <t>Nguyễn Thị Thiên</t>
  </si>
  <si>
    <t>18/04/2001</t>
  </si>
  <si>
    <t> QH2019.F.1.E12.NN23</t>
  </si>
  <si>
    <t>13/10/2002</t>
  </si>
  <si>
    <t>Tú</t>
  </si>
  <si>
    <t>19/07/2002</t>
  </si>
  <si>
    <t>Lưu Thị</t>
  </si>
  <si>
    <t>Tuyết</t>
  </si>
  <si>
    <t>Uyên</t>
  </si>
  <si>
    <t>Nguyễn Khánh</t>
  </si>
  <si>
    <t>Vân</t>
  </si>
  <si>
    <t>15/06/2002</t>
  </si>
  <si>
    <t>Lê Thị Thảo</t>
  </si>
  <si>
    <t>29/03/2001</t>
  </si>
  <si>
    <t>Hà Nội, ngày      tháng   năm 2021</t>
  </si>
  <si>
    <t>Tiếng Nhật CLC1</t>
  </si>
  <si>
    <t>Ngày thi: 14 tháng 02 năm 2022</t>
  </si>
  <si>
    <t>Nông Thiện</t>
  </si>
  <si>
    <t>QH2021.F.1.E5.NN23</t>
  </si>
  <si>
    <t>Dương Hoàng</t>
  </si>
  <si>
    <t>QH2021.F.1.E19.SPCLC</t>
  </si>
  <si>
    <t xml:space="preserve">Nguyễn Đặng Trung </t>
  </si>
  <si>
    <t>QH2021.F.1.E1.NN23</t>
  </si>
  <si>
    <t>Nguyễn Thúy</t>
  </si>
  <si>
    <t>QH2021.F.1.E13.NN23</t>
  </si>
  <si>
    <t>Phạm Thị Phương</t>
  </si>
  <si>
    <t>QH2021.F.1.E6.NN23</t>
  </si>
  <si>
    <t>Thành Hữu Lâm</t>
  </si>
  <si>
    <t>Hồ Thị Lan</t>
  </si>
  <si>
    <t>QH2021.F.1.E11.NN23</t>
  </si>
  <si>
    <t>Ngô Thị Phương</t>
  </si>
  <si>
    <t>QH2021.F.1.E10.NN23</t>
  </si>
  <si>
    <t>Nguyễn Thị Tú</t>
  </si>
  <si>
    <t>Trịnh Thị Lan</t>
  </si>
  <si>
    <t>Vũ Phương</t>
  </si>
  <si>
    <t>QH2021.F.1.E14.NN23</t>
  </si>
  <si>
    <t>Lâm Thị Phương</t>
  </si>
  <si>
    <t>Nguyễn Huệ</t>
  </si>
  <si>
    <t>QH2021.F.1.E9.NN23</t>
  </si>
  <si>
    <t>Nguyễn Tuấn</t>
  </si>
  <si>
    <t>Hà Thị Trung</t>
  </si>
  <si>
    <t>QH2021.F.1.E12.NN23</t>
  </si>
  <si>
    <t>Nguyễn Ngọc</t>
  </si>
  <si>
    <t>Tạ Minh</t>
  </si>
  <si>
    <t>Đỗ Ngọc</t>
  </si>
  <si>
    <t>QH2021.F.1.E7.NN23</t>
  </si>
  <si>
    <t>Vũ Ngọc</t>
  </si>
  <si>
    <t>Giáp Ngọc</t>
  </si>
  <si>
    <t>Bích</t>
  </si>
  <si>
    <t>Bình</t>
  </si>
  <si>
    <t>Châu</t>
  </si>
  <si>
    <t>Hà Yến</t>
  </si>
  <si>
    <t>QH2020.F.1.E6.NN23</t>
  </si>
  <si>
    <t>Phạm Khánh</t>
  </si>
  <si>
    <t>Lê Thu</t>
  </si>
  <si>
    <t>Diệu</t>
  </si>
  <si>
    <t>Nguyễn Bùi Anh</t>
  </si>
  <si>
    <t>Đức</t>
  </si>
  <si>
    <t>QH2021.F.1.E2.NN23</t>
  </si>
  <si>
    <t>Phùng Minh</t>
  </si>
  <si>
    <t>Đặng Minh</t>
  </si>
  <si>
    <t>Lê Hoàng Hạnh</t>
  </si>
  <si>
    <t>Trương Thanh</t>
  </si>
  <si>
    <t>Đỗ Anh</t>
  </si>
  <si>
    <t>Nguyễn Phi</t>
  </si>
  <si>
    <t>Trần Vũ Quý</t>
  </si>
  <si>
    <t>QH2021.F.1.E3.NN23</t>
  </si>
  <si>
    <t>Nguyễn Thái</t>
  </si>
  <si>
    <t>Lại Thái</t>
  </si>
  <si>
    <t>Nguyễn Thái Nhật</t>
  </si>
  <si>
    <t>Duy</t>
  </si>
  <si>
    <t>Bành Thị</t>
  </si>
  <si>
    <t>Giang</t>
  </si>
  <si>
    <t>Lê Hoàng</t>
  </si>
  <si>
    <t>Nông Hương</t>
  </si>
  <si>
    <t>Lý Thu</t>
  </si>
  <si>
    <t>QH2021.F.1.E8.NN23</t>
  </si>
  <si>
    <t>Phạm Ngân</t>
  </si>
  <si>
    <t>Võ Lê Thu</t>
  </si>
  <si>
    <t>Nguyễn Đức</t>
  </si>
  <si>
    <t>Hải</t>
  </si>
  <si>
    <t>FLF1607**</t>
  </si>
  <si>
    <t>Đỗ Hồng</t>
  </si>
  <si>
    <t>Hạnh</t>
  </si>
  <si>
    <t>QH2020.F.1.E24.NN23</t>
  </si>
  <si>
    <t>Dương Thu</t>
  </si>
  <si>
    <t>Hiền</t>
  </si>
  <si>
    <t>QH2020.F.1.E10.NN23</t>
  </si>
  <si>
    <t>Triệu Thị</t>
  </si>
  <si>
    <t>Vũ Thị</t>
  </si>
  <si>
    <t>Hoàng Trọng</t>
  </si>
  <si>
    <t>Hiệp</t>
  </si>
  <si>
    <t>Hà Trung</t>
  </si>
  <si>
    <t>Hiếu</t>
  </si>
  <si>
    <t>Trương Thúy</t>
  </si>
  <si>
    <t>Hoa</t>
  </si>
  <si>
    <t>Ngô Việt</t>
  </si>
  <si>
    <t>Hoàng</t>
  </si>
  <si>
    <t>Khúc Thị Ánh</t>
  </si>
  <si>
    <t>Diệp Thị</t>
  </si>
  <si>
    <t>Huế</t>
  </si>
  <si>
    <t>Huệ</t>
  </si>
  <si>
    <t>QH2020.F.1.E9.NN23</t>
  </si>
  <si>
    <t>Trần Thanh</t>
  </si>
  <si>
    <t>Hường</t>
  </si>
  <si>
    <t>QH2020.F.1.E1.NN23</t>
  </si>
  <si>
    <t>Lù Quang</t>
  </si>
  <si>
    <t>Huy</t>
  </si>
  <si>
    <t>Hoàng Gia</t>
  </si>
  <si>
    <t>Phạm Quốc</t>
  </si>
  <si>
    <t>Đỗ Thị</t>
  </si>
  <si>
    <t>Lê Thị Khánh</t>
  </si>
  <si>
    <t>QH2020.F.1.E2.NN23</t>
  </si>
  <si>
    <t>Phan Tuấn</t>
  </si>
  <si>
    <t>Kiệt</t>
  </si>
  <si>
    <t>Lê Tuấn</t>
  </si>
  <si>
    <t>Bùi Nhật</t>
  </si>
  <si>
    <t>Lâm</t>
  </si>
  <si>
    <t>Ngô Khánh</t>
  </si>
  <si>
    <t>Nguyễn Hoàng</t>
  </si>
  <si>
    <t>Lô Ngọc</t>
  </si>
  <si>
    <t>Ma Khánh</t>
  </si>
  <si>
    <t>Ngô Trịnh Việt</t>
  </si>
  <si>
    <t>Nguyễn Diệu</t>
  </si>
  <si>
    <t>Trần Nguyễn Khánh</t>
  </si>
  <si>
    <t>Nguyễn Thanh</t>
  </si>
  <si>
    <t>Hoàng Đỗ Duy</t>
  </si>
  <si>
    <t>Long</t>
  </si>
  <si>
    <t>Nguyễn Hoàng Hương</t>
  </si>
  <si>
    <t>Nguyễn Thị Ngọc</t>
  </si>
  <si>
    <t>Ngô Thị Ngọc</t>
  </si>
  <si>
    <t>Tống Thị</t>
  </si>
  <si>
    <t>Trần Thị Xuân</t>
  </si>
  <si>
    <t>Trần Đức</t>
  </si>
  <si>
    <t>Mạnh</t>
  </si>
  <si>
    <t>Nguyễn Quang</t>
  </si>
  <si>
    <t>QH2020.F.1.E25.NN23</t>
  </si>
  <si>
    <t>Nguyễn Trần</t>
  </si>
  <si>
    <t>Nguyễn Thị Trà</t>
  </si>
  <si>
    <t>Ngô Thảo</t>
  </si>
  <si>
    <t>QH2020.F.1.E3.NN23</t>
  </si>
  <si>
    <t>Võ Viết</t>
  </si>
  <si>
    <t>Đặng Thị</t>
  </si>
  <si>
    <t>Nghiệp</t>
  </si>
  <si>
    <t>Phạm Yến</t>
  </si>
  <si>
    <t>QH2021.F.1.E4.NN23</t>
  </si>
  <si>
    <t>Trần Phạm Vân</t>
  </si>
  <si>
    <t>Nguyễn Yến</t>
  </si>
  <si>
    <t>QH2019.F.1.E21.NN23</t>
  </si>
  <si>
    <t>Nguyễn Kim</t>
  </si>
  <si>
    <t>Quỳnh</t>
  </si>
  <si>
    <t>Lê Thuý</t>
  </si>
  <si>
    <t>Nguyễn Thị Khánh</t>
  </si>
  <si>
    <t>Trần Bình</t>
  </si>
  <si>
    <t>Sơn</t>
  </si>
  <si>
    <t>Trần Đại</t>
  </si>
  <si>
    <t>Nguyễn Thị Mỹ</t>
  </si>
  <si>
    <t>Hà Nhật</t>
  </si>
  <si>
    <t>Tân</t>
  </si>
  <si>
    <t>Thanh</t>
  </si>
  <si>
    <t>Nông Thị</t>
  </si>
  <si>
    <t>Nguyễn Tiến</t>
  </si>
  <si>
    <t>Thành</t>
  </si>
  <si>
    <t>Quản Thị</t>
  </si>
  <si>
    <t>Hoàng Thị Phương</t>
  </si>
  <si>
    <t>Nông Thị Thanh</t>
  </si>
  <si>
    <t>Bùi Hoàng</t>
  </si>
  <si>
    <t>Thiên</t>
  </si>
  <si>
    <t>Phạm Trang</t>
  </si>
  <si>
    <t>Thu</t>
  </si>
  <si>
    <t>QH2019.F.1.E16.NN23</t>
  </si>
  <si>
    <t>Nguyễn Thị Hoài</t>
  </si>
  <si>
    <t>Lê Anh</t>
  </si>
  <si>
    <t>Nguyễn Thị Anh</t>
  </si>
  <si>
    <t>Hoàng Minh</t>
  </si>
  <si>
    <t>Thương</t>
  </si>
  <si>
    <t>Lương Thị Phương</t>
  </si>
  <si>
    <t>Thúy</t>
  </si>
  <si>
    <t>Đoàn Thị Quỳnh</t>
  </si>
  <si>
    <t>Nguyễn Quỳnh</t>
  </si>
  <si>
    <t>Phan Đậu Quỳnh</t>
  </si>
  <si>
    <t>Đậu Thị</t>
  </si>
  <si>
    <t>Đồng Thị</t>
  </si>
  <si>
    <t>Trúc</t>
  </si>
  <si>
    <t>Nguyễn Thị Cẩm</t>
  </si>
  <si>
    <t>Đào Mạnh</t>
  </si>
  <si>
    <t>Nguyễn Cẩm</t>
  </si>
  <si>
    <t>Nguyễn Sơn</t>
  </si>
  <si>
    <t>Vũ</t>
  </si>
  <si>
    <t>Trần Thị</t>
  </si>
  <si>
    <t>Yến</t>
  </si>
  <si>
    <t>Nguyễn Hải</t>
  </si>
  <si>
    <t>Nguyễn Minh Hoàng</t>
  </si>
  <si>
    <t>391 071 5473</t>
  </si>
  <si>
    <t>Pass: t67XyH</t>
  </si>
  <si>
    <t>Lưu Khánh Huyền</t>
  </si>
  <si>
    <t>590 768 9545</t>
  </si>
  <si>
    <t>Pass: 170699</t>
  </si>
  <si>
    <t>453 743 0291</t>
  </si>
  <si>
    <t>Pass: 123456</t>
  </si>
  <si>
    <t xml:space="preserve">Nguyễn T.Thu Trà  </t>
  </si>
  <si>
    <t>804-583-3710</t>
  </si>
  <si>
    <t>Lê Hồng Vân</t>
  </si>
  <si>
    <t>Nguyễn Yến Nhi</t>
  </si>
  <si>
    <t>Pass: 251535</t>
  </si>
  <si>
    <t>798 531 3078</t>
  </si>
  <si>
    <t>Lương Trâm Anh</t>
  </si>
  <si>
    <t>Pass: 666666</t>
  </si>
  <si>
    <t>Pass: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</si>
</sst>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-mm\-yy"/>
    <numFmt numFmtId="169" formatCode="0.0"/>
    <numFmt numFmtId="170" formatCode="d\.m"/>
  </numFmts>
  <fonts count="37">
    <font>
      <sz val="14"/>
      <name val=".VnTim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sz val="12"/>
      <color indexed="9"/>
      <name val=".VnTime"/>
      <family val="2"/>
    </font>
    <font>
      <sz val="12"/>
      <color indexed="8"/>
      <name val=".VnTime"/>
      <family val="2"/>
    </font>
    <font>
      <sz val="12"/>
      <color indexed="20"/>
      <name val=".VnTime"/>
      <family val="2"/>
    </font>
    <font>
      <sz val="12"/>
      <color indexed="10"/>
      <name val=".VnTime"/>
      <family val="2"/>
    </font>
    <font>
      <b/>
      <sz val="12"/>
      <color indexed="9"/>
      <name val=".VnTime"/>
      <family val="2"/>
    </font>
    <font>
      <b/>
      <sz val="13"/>
      <color indexed="56"/>
      <name val=".VnTime"/>
      <family val="2"/>
    </font>
    <font>
      <sz val="12"/>
      <color indexed="62"/>
      <name val=".VnTime"/>
      <family val="2"/>
    </font>
    <font>
      <b/>
      <sz val="11"/>
      <color indexed="56"/>
      <name val=".VnTime"/>
      <family val="2"/>
    </font>
    <font>
      <i/>
      <sz val="12"/>
      <color indexed="23"/>
      <name val=".VnTime"/>
      <family val="2"/>
    </font>
    <font>
      <u val="single"/>
      <sz val="14"/>
      <color indexed="36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1"/>
    </font>
    <font>
      <u val="single"/>
      <sz val="14"/>
      <color indexed="12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2"/>
      <color indexed="52"/>
      <name val=".VnTime"/>
      <family val="2"/>
    </font>
    <font>
      <sz val="10"/>
      <name val="Arial"/>
      <family val="2"/>
    </font>
    <font>
      <sz val="12"/>
      <color indexed="60"/>
      <name val=".VnTime"/>
      <family val="2"/>
    </font>
    <font>
      <b/>
      <sz val="12"/>
      <color indexed="8"/>
      <name val=".VnTime"/>
      <family val="2"/>
    </font>
    <font>
      <sz val="12"/>
      <color indexed="52"/>
      <name val=".VnTime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7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7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3" fillId="0" borderId="0" xfId="59" applyFont="1" applyFill="1" applyAlignment="1">
      <alignment horizontal="right"/>
      <protection/>
    </xf>
    <xf numFmtId="168" fontId="8" fillId="0" borderId="0" xfId="59" applyNumberFormat="1" applyFont="1" applyFill="1" applyAlignment="1">
      <alignment horizontal="center"/>
      <protection/>
    </xf>
    <xf numFmtId="0" fontId="7" fillId="0" borderId="0" xfId="59" applyFont="1" applyFill="1" applyAlignment="1">
      <alignment vertical="top"/>
      <protection/>
    </xf>
    <xf numFmtId="0" fontId="3" fillId="0" borderId="0" xfId="59" applyFont="1" applyFill="1" applyBorder="1">
      <alignment/>
      <protection/>
    </xf>
    <xf numFmtId="168" fontId="3" fillId="0" borderId="0" xfId="59" applyNumberFormat="1" applyFont="1" applyFill="1" applyAlignment="1">
      <alignment horizontal="right"/>
      <protection/>
    </xf>
    <xf numFmtId="0" fontId="7" fillId="0" borderId="0" xfId="59" applyFont="1" applyFill="1" applyAlignment="1">
      <alignment horizontal="center"/>
      <protection/>
    </xf>
    <xf numFmtId="168" fontId="2" fillId="0" borderId="0" xfId="59" applyNumberFormat="1" applyFont="1" applyFill="1">
      <alignment/>
      <protection/>
    </xf>
    <xf numFmtId="0" fontId="9" fillId="0" borderId="0" xfId="59" applyFont="1" applyFill="1" applyAlignment="1">
      <alignment horizontal="left"/>
      <protection/>
    </xf>
    <xf numFmtId="0" fontId="7" fillId="0" borderId="0" xfId="60" applyFont="1" applyFill="1">
      <alignment/>
      <protection/>
    </xf>
    <xf numFmtId="0" fontId="2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left"/>
      <protection/>
    </xf>
    <xf numFmtId="0" fontId="10" fillId="0" borderId="10" xfId="59" applyFont="1" applyFill="1" applyBorder="1" applyAlignment="1">
      <alignment horizontal="center"/>
      <protection/>
    </xf>
    <xf numFmtId="0" fontId="10" fillId="0" borderId="11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10" fillId="0" borderId="13" xfId="59" applyFont="1" applyFill="1" applyBorder="1" applyAlignment="1">
      <alignment horizontal="center"/>
      <protection/>
    </xf>
    <xf numFmtId="0" fontId="10" fillId="0" borderId="14" xfId="59" applyFont="1" applyFill="1" applyBorder="1" applyAlignment="1">
      <alignment horizontal="center"/>
      <protection/>
    </xf>
    <xf numFmtId="0" fontId="10" fillId="0" borderId="15" xfId="59" applyFont="1" applyFill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0" fillId="0" borderId="16" xfId="59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35" fillId="0" borderId="18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18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22" xfId="61" applyFont="1" applyFill="1" applyBorder="1" applyAlignment="1">
      <alignment/>
      <protection/>
    </xf>
    <xf numFmtId="14" fontId="35" fillId="0" borderId="18" xfId="0" applyNumberFormat="1" applyFont="1" applyBorder="1" applyAlignment="1">
      <alignment horizontal="center" wrapText="1"/>
    </xf>
    <xf numFmtId="0" fontId="6" fillId="0" borderId="22" xfId="61" applyFont="1" applyFill="1" applyBorder="1" applyAlignment="1">
      <alignment horizont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>
      <alignment/>
      <protection/>
    </xf>
    <xf numFmtId="0" fontId="4" fillId="0" borderId="0" xfId="61" applyFont="1" applyFill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0" fontId="10" fillId="0" borderId="12" xfId="59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vertical="center"/>
      <protection/>
    </xf>
    <xf numFmtId="0" fontId="35" fillId="0" borderId="24" xfId="0" applyFont="1" applyBorder="1" applyAlignment="1">
      <alignment wrapText="1"/>
    </xf>
    <xf numFmtId="0" fontId="6" fillId="0" borderId="17" xfId="62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/>
      <protection/>
    </xf>
    <xf numFmtId="14" fontId="35" fillId="0" borderId="18" xfId="0" applyNumberFormat="1" applyFont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61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S thi K35 HK2" xfId="59"/>
    <cellStyle name="Normal_DS thi K35 HK2_DIEM THANH PHAN K43" xfId="60"/>
    <cellStyle name="Normal_K 18" xfId="61"/>
    <cellStyle name="Normal_K 18_DIEM THANH PHAN K4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142">
      <selection activeCell="E152" sqref="E151:E152"/>
    </sheetView>
  </sheetViews>
  <sheetFormatPr defaultColWidth="7.16015625" defaultRowHeight="18"/>
  <cols>
    <col min="1" max="1" width="2.58203125" style="5" customWidth="1"/>
    <col min="2" max="2" width="9.33203125" style="5" customWidth="1"/>
    <col min="3" max="3" width="13.91015625" style="5" customWidth="1"/>
    <col min="4" max="4" width="5.16015625" style="5" customWidth="1"/>
    <col min="5" max="5" width="9.08203125" style="5" customWidth="1"/>
    <col min="6" max="6" width="17.58203125" style="5" customWidth="1"/>
    <col min="7" max="7" width="7.91015625" style="5" customWidth="1"/>
    <col min="8" max="8" width="9" style="5" customWidth="1"/>
    <col min="9" max="9" width="8.66015625" style="5" customWidth="1"/>
    <col min="10" max="16384" width="7.16015625" style="5" customWidth="1"/>
  </cols>
  <sheetData>
    <row r="1" spans="1:8" s="1" customFormat="1" ht="22.5">
      <c r="A1" s="6" t="s">
        <v>0</v>
      </c>
      <c r="B1" s="7"/>
      <c r="C1" s="7"/>
      <c r="D1" s="7"/>
      <c r="F1" s="8"/>
      <c r="G1" s="9" t="s">
        <v>9</v>
      </c>
      <c r="H1" s="8"/>
    </row>
    <row r="2" spans="1:8" s="2" customFormat="1" ht="20.25" customHeight="1">
      <c r="A2" s="10" t="s">
        <v>1</v>
      </c>
      <c r="B2" s="7"/>
      <c r="C2" s="11"/>
      <c r="D2" s="11"/>
      <c r="E2" s="12"/>
      <c r="G2" s="13" t="s">
        <v>27</v>
      </c>
      <c r="H2" s="8"/>
    </row>
    <row r="3" spans="1:8" s="2" customFormat="1" ht="20.25" customHeight="1">
      <c r="A3" s="10"/>
      <c r="B3" s="7"/>
      <c r="C3" s="11"/>
      <c r="D3" s="11"/>
      <c r="E3" s="12"/>
      <c r="G3" s="13"/>
      <c r="H3" s="8"/>
    </row>
    <row r="4" spans="2:9" s="2" customFormat="1" ht="18.75">
      <c r="B4" s="11"/>
      <c r="C4" s="11"/>
      <c r="D4" s="11"/>
      <c r="E4" s="14" t="s">
        <v>10</v>
      </c>
      <c r="F4" s="15" t="s">
        <v>234</v>
      </c>
      <c r="H4" s="16" t="s">
        <v>11</v>
      </c>
      <c r="I4" s="15" t="s">
        <v>300</v>
      </c>
    </row>
    <row r="5" spans="1:9" s="2" customFormat="1" ht="18.75">
      <c r="A5" s="3" t="s">
        <v>29</v>
      </c>
      <c r="B5" s="7" t="s">
        <v>411</v>
      </c>
      <c r="C5" s="7"/>
      <c r="D5" s="11"/>
      <c r="E5" s="14" t="s">
        <v>2</v>
      </c>
      <c r="F5" s="15"/>
      <c r="G5" s="8"/>
      <c r="H5" s="17" t="s">
        <v>12</v>
      </c>
      <c r="I5" s="15"/>
    </row>
    <row r="6" spans="1:9" s="2" customFormat="1" ht="18.75">
      <c r="A6" s="3" t="s">
        <v>28</v>
      </c>
      <c r="B6" s="47" t="s">
        <v>412</v>
      </c>
      <c r="C6" s="7" t="s">
        <v>413</v>
      </c>
      <c r="D6" s="11"/>
      <c r="E6" s="14" t="s">
        <v>235</v>
      </c>
      <c r="F6" s="8"/>
      <c r="G6" s="18"/>
      <c r="H6" s="17" t="s">
        <v>13</v>
      </c>
      <c r="I6" s="15">
        <v>1</v>
      </c>
    </row>
    <row r="7" spans="1:9" s="3" customFormat="1" ht="12.75">
      <c r="A7" s="19" t="s">
        <v>3</v>
      </c>
      <c r="B7" s="19" t="s">
        <v>4</v>
      </c>
      <c r="C7" s="20" t="s">
        <v>14</v>
      </c>
      <c r="D7" s="20"/>
      <c r="E7" s="21" t="s">
        <v>5</v>
      </c>
      <c r="F7" s="20" t="s">
        <v>6</v>
      </c>
      <c r="G7" s="19" t="s">
        <v>15</v>
      </c>
      <c r="H7" s="19" t="s">
        <v>16</v>
      </c>
      <c r="I7" s="43" t="s">
        <v>17</v>
      </c>
    </row>
    <row r="8" spans="1:9" s="3" customFormat="1" ht="13.5" thickBot="1">
      <c r="A8" s="22"/>
      <c r="B8" s="23"/>
      <c r="C8" s="24"/>
      <c r="D8" s="24"/>
      <c r="E8" s="25" t="s">
        <v>7</v>
      </c>
      <c r="F8" s="26" t="s">
        <v>8</v>
      </c>
      <c r="G8" s="23"/>
      <c r="H8" s="23" t="s">
        <v>18</v>
      </c>
      <c r="I8" s="23"/>
    </row>
    <row r="9" spans="1:11" ht="19.5" customHeight="1" thickTop="1">
      <c r="A9" s="46">
        <v>1</v>
      </c>
      <c r="B9" s="28">
        <v>21040775</v>
      </c>
      <c r="C9" s="29" t="s">
        <v>236</v>
      </c>
      <c r="D9" s="45" t="s">
        <v>31</v>
      </c>
      <c r="E9" s="48">
        <v>37723</v>
      </c>
      <c r="F9" s="28" t="s">
        <v>237</v>
      </c>
      <c r="G9" s="31"/>
      <c r="H9" s="34"/>
      <c r="I9" s="34"/>
      <c r="J9" s="44"/>
      <c r="K9" s="44"/>
    </row>
    <row r="10" spans="1:11" ht="19.5" customHeight="1">
      <c r="A10" s="46">
        <v>2</v>
      </c>
      <c r="B10" s="28">
        <v>21040618</v>
      </c>
      <c r="C10" s="29" t="s">
        <v>238</v>
      </c>
      <c r="D10" s="30" t="s">
        <v>31</v>
      </c>
      <c r="E10" s="48">
        <v>37725</v>
      </c>
      <c r="F10" s="28" t="s">
        <v>239</v>
      </c>
      <c r="G10" s="31"/>
      <c r="H10" s="34"/>
      <c r="I10" s="34"/>
      <c r="J10" s="44"/>
      <c r="K10" s="44"/>
    </row>
    <row r="11" spans="1:11" ht="19.5" customHeight="1">
      <c r="A11" s="46">
        <v>3</v>
      </c>
      <c r="B11" s="28">
        <v>21040599</v>
      </c>
      <c r="C11" s="29" t="s">
        <v>240</v>
      </c>
      <c r="D11" s="30" t="s">
        <v>35</v>
      </c>
      <c r="E11" s="48">
        <v>37919</v>
      </c>
      <c r="F11" s="28" t="s">
        <v>241</v>
      </c>
      <c r="G11" s="31"/>
      <c r="H11" s="34"/>
      <c r="I11" s="34"/>
      <c r="J11" s="44"/>
      <c r="K11" s="44"/>
    </row>
    <row r="12" spans="1:11" ht="19.5" customHeight="1">
      <c r="A12" s="46">
        <v>4</v>
      </c>
      <c r="B12" s="28">
        <v>21040996</v>
      </c>
      <c r="C12" s="29" t="s">
        <v>242</v>
      </c>
      <c r="D12" s="30" t="s">
        <v>35</v>
      </c>
      <c r="E12" s="48">
        <v>37926</v>
      </c>
      <c r="F12" s="28" t="s">
        <v>243</v>
      </c>
      <c r="G12" s="31"/>
      <c r="H12" s="34"/>
      <c r="I12" s="34"/>
      <c r="J12" s="44"/>
      <c r="K12" s="44"/>
    </row>
    <row r="13" spans="1:11" ht="19.5" customHeight="1">
      <c r="A13" s="46">
        <v>5</v>
      </c>
      <c r="B13" s="28">
        <v>21040801</v>
      </c>
      <c r="C13" s="29" t="s">
        <v>244</v>
      </c>
      <c r="D13" s="30" t="s">
        <v>35</v>
      </c>
      <c r="E13" s="48">
        <v>37853</v>
      </c>
      <c r="F13" s="28" t="s">
        <v>245</v>
      </c>
      <c r="G13" s="31"/>
      <c r="H13" s="34"/>
      <c r="I13" s="34"/>
      <c r="J13" s="44"/>
      <c r="K13" s="44"/>
    </row>
    <row r="14" spans="1:11" ht="19.5" customHeight="1">
      <c r="A14" s="46">
        <v>6</v>
      </c>
      <c r="B14" s="28">
        <v>21040058</v>
      </c>
      <c r="C14" s="29" t="s">
        <v>246</v>
      </c>
      <c r="D14" s="30" t="s">
        <v>35</v>
      </c>
      <c r="E14" s="48">
        <v>37925</v>
      </c>
      <c r="F14" s="28" t="s">
        <v>241</v>
      </c>
      <c r="G14" s="31"/>
      <c r="H14" s="34"/>
      <c r="I14" s="34"/>
      <c r="J14" s="44"/>
      <c r="K14" s="44"/>
    </row>
    <row r="15" spans="1:11" ht="19.5" customHeight="1">
      <c r="A15" s="46">
        <v>7</v>
      </c>
      <c r="B15" s="28">
        <v>21040991</v>
      </c>
      <c r="C15" s="29" t="s">
        <v>247</v>
      </c>
      <c r="D15" s="30" t="s">
        <v>35</v>
      </c>
      <c r="E15" s="48">
        <v>37779</v>
      </c>
      <c r="F15" s="28" t="s">
        <v>248</v>
      </c>
      <c r="G15" s="31"/>
      <c r="H15" s="34"/>
      <c r="I15" s="34"/>
      <c r="J15" s="44"/>
      <c r="K15" s="44"/>
    </row>
    <row r="16" spans="1:9" ht="19.5" customHeight="1">
      <c r="A16" s="46">
        <v>8</v>
      </c>
      <c r="B16" s="28">
        <v>21040788</v>
      </c>
      <c r="C16" s="29" t="s">
        <v>249</v>
      </c>
      <c r="D16" s="30" t="s">
        <v>35</v>
      </c>
      <c r="E16" s="48">
        <v>37837</v>
      </c>
      <c r="F16" s="28" t="s">
        <v>250</v>
      </c>
      <c r="G16" s="31"/>
      <c r="H16" s="36"/>
      <c r="I16" s="36"/>
    </row>
    <row r="17" spans="1:11" ht="19.5" customHeight="1">
      <c r="A17" s="46">
        <v>9</v>
      </c>
      <c r="B17" s="28">
        <v>21040651</v>
      </c>
      <c r="C17" s="29" t="s">
        <v>251</v>
      </c>
      <c r="D17" s="30" t="s">
        <v>35</v>
      </c>
      <c r="E17" s="48">
        <v>37704</v>
      </c>
      <c r="F17" s="28" t="s">
        <v>241</v>
      </c>
      <c r="G17" s="31"/>
      <c r="H17" s="34"/>
      <c r="I17" s="34"/>
      <c r="J17" s="44"/>
      <c r="K17" s="44"/>
    </row>
    <row r="18" spans="1:11" ht="19.5" customHeight="1">
      <c r="A18" s="46">
        <v>10</v>
      </c>
      <c r="B18" s="28">
        <v>21041002</v>
      </c>
      <c r="C18" s="29" t="s">
        <v>252</v>
      </c>
      <c r="D18" s="30" t="s">
        <v>35</v>
      </c>
      <c r="E18" s="48">
        <v>37938</v>
      </c>
      <c r="F18" s="28" t="s">
        <v>250</v>
      </c>
      <c r="G18" s="31"/>
      <c r="H18" s="34"/>
      <c r="I18" s="34"/>
      <c r="J18" s="44"/>
      <c r="K18" s="44"/>
    </row>
    <row r="19" spans="1:11" ht="19.5" customHeight="1">
      <c r="A19" s="46">
        <v>11</v>
      </c>
      <c r="B19" s="28">
        <v>21040805</v>
      </c>
      <c r="C19" s="29" t="s">
        <v>253</v>
      </c>
      <c r="D19" s="30" t="s">
        <v>35</v>
      </c>
      <c r="E19" s="48">
        <v>37723</v>
      </c>
      <c r="F19" s="28" t="s">
        <v>254</v>
      </c>
      <c r="G19" s="31"/>
      <c r="H19" s="34"/>
      <c r="I19" s="34"/>
      <c r="J19" s="44"/>
      <c r="K19" s="44"/>
    </row>
    <row r="20" spans="1:11" ht="19.5" customHeight="1">
      <c r="A20" s="46">
        <v>12</v>
      </c>
      <c r="B20" s="28">
        <v>21040670</v>
      </c>
      <c r="C20" s="29" t="s">
        <v>255</v>
      </c>
      <c r="D20" s="30" t="s">
        <v>35</v>
      </c>
      <c r="E20" s="48">
        <v>37870</v>
      </c>
      <c r="F20" s="28" t="s">
        <v>241</v>
      </c>
      <c r="G20" s="31"/>
      <c r="H20" s="34"/>
      <c r="I20" s="34"/>
      <c r="J20" s="44"/>
      <c r="K20" s="44"/>
    </row>
    <row r="21" spans="1:11" ht="19.5" customHeight="1">
      <c r="A21" s="46">
        <v>13</v>
      </c>
      <c r="B21" s="28">
        <v>21040993</v>
      </c>
      <c r="C21" s="29" t="s">
        <v>256</v>
      </c>
      <c r="D21" s="30" t="s">
        <v>35</v>
      </c>
      <c r="E21" s="48">
        <v>37673</v>
      </c>
      <c r="F21" s="28" t="s">
        <v>257</v>
      </c>
      <c r="G21" s="31"/>
      <c r="H21" s="34"/>
      <c r="I21" s="34"/>
      <c r="J21" s="44"/>
      <c r="K21" s="44"/>
    </row>
    <row r="22" spans="1:11" ht="19.5" customHeight="1">
      <c r="A22" s="46">
        <v>14</v>
      </c>
      <c r="B22" s="28">
        <v>21040997</v>
      </c>
      <c r="C22" s="29" t="s">
        <v>258</v>
      </c>
      <c r="D22" s="30" t="s">
        <v>35</v>
      </c>
      <c r="E22" s="48">
        <v>37364</v>
      </c>
      <c r="F22" s="28" t="s">
        <v>245</v>
      </c>
      <c r="G22" s="31"/>
      <c r="H22" s="34"/>
      <c r="I22" s="34"/>
      <c r="J22" s="44"/>
      <c r="K22" s="44"/>
    </row>
    <row r="23" spans="1:9" ht="19.5" customHeight="1">
      <c r="A23" s="46">
        <v>15</v>
      </c>
      <c r="B23" s="28">
        <v>21040782</v>
      </c>
      <c r="C23" s="29" t="s">
        <v>259</v>
      </c>
      <c r="D23" s="30" t="s">
        <v>35</v>
      </c>
      <c r="E23" s="48">
        <v>37662</v>
      </c>
      <c r="F23" s="28" t="s">
        <v>260</v>
      </c>
      <c r="G23" s="31"/>
      <c r="H23" s="36"/>
      <c r="I23" s="36"/>
    </row>
    <row r="24" spans="1:9" ht="19.5" customHeight="1">
      <c r="A24" s="46">
        <v>16</v>
      </c>
      <c r="B24" s="28">
        <v>21040995</v>
      </c>
      <c r="C24" s="29" t="s">
        <v>261</v>
      </c>
      <c r="D24" s="30" t="s">
        <v>35</v>
      </c>
      <c r="E24" s="48">
        <v>37946</v>
      </c>
      <c r="F24" s="28" t="s">
        <v>250</v>
      </c>
      <c r="G24" s="31"/>
      <c r="H24" s="36"/>
      <c r="I24" s="36"/>
    </row>
    <row r="25" spans="1:9" ht="19.5" customHeight="1">
      <c r="A25" s="46">
        <v>17</v>
      </c>
      <c r="B25" s="28">
        <v>21040795</v>
      </c>
      <c r="C25" s="29" t="s">
        <v>37</v>
      </c>
      <c r="D25" s="30" t="s">
        <v>35</v>
      </c>
      <c r="E25" s="48">
        <v>37933</v>
      </c>
      <c r="F25" s="28" t="s">
        <v>237</v>
      </c>
      <c r="G25" s="31"/>
      <c r="H25" s="36"/>
      <c r="I25" s="36"/>
    </row>
    <row r="26" spans="1:9" ht="19.5" customHeight="1">
      <c r="A26" s="46">
        <v>18</v>
      </c>
      <c r="B26" s="28">
        <v>21040488</v>
      </c>
      <c r="C26" s="29" t="s">
        <v>262</v>
      </c>
      <c r="D26" s="30" t="s">
        <v>35</v>
      </c>
      <c r="E26" s="48">
        <v>37815</v>
      </c>
      <c r="F26" s="28" t="s">
        <v>241</v>
      </c>
      <c r="G26" s="31"/>
      <c r="H26" s="36"/>
      <c r="I26" s="36"/>
    </row>
    <row r="27" spans="1:9" ht="19.5" customHeight="1">
      <c r="A27" s="46">
        <v>19</v>
      </c>
      <c r="B27" s="28">
        <v>21040806</v>
      </c>
      <c r="C27" s="29" t="s">
        <v>263</v>
      </c>
      <c r="D27" s="30" t="s">
        <v>62</v>
      </c>
      <c r="E27" s="48">
        <v>37696</v>
      </c>
      <c r="F27" s="28" t="s">
        <v>264</v>
      </c>
      <c r="G27" s="31"/>
      <c r="H27" s="34"/>
      <c r="I27" s="34"/>
    </row>
    <row r="28" spans="1:9" ht="19.5" customHeight="1">
      <c r="A28" s="46">
        <v>20</v>
      </c>
      <c r="B28" s="28">
        <v>21041003</v>
      </c>
      <c r="C28" s="29" t="s">
        <v>265</v>
      </c>
      <c r="D28" s="30" t="s">
        <v>62</v>
      </c>
      <c r="E28" s="48">
        <v>37857</v>
      </c>
      <c r="F28" s="28" t="s">
        <v>248</v>
      </c>
      <c r="G28" s="31"/>
      <c r="H28" s="34"/>
      <c r="I28" s="34"/>
    </row>
    <row r="29" spans="1:9" ht="19.5" customHeight="1">
      <c r="A29" s="46">
        <v>21</v>
      </c>
      <c r="B29" s="28">
        <v>21040808</v>
      </c>
      <c r="C29" s="29" t="s">
        <v>266</v>
      </c>
      <c r="D29" s="30" t="s">
        <v>267</v>
      </c>
      <c r="E29" s="48">
        <v>37889</v>
      </c>
      <c r="F29" s="28" t="s">
        <v>245</v>
      </c>
      <c r="G29" s="31"/>
      <c r="H29" s="34"/>
      <c r="I29" s="34"/>
    </row>
    <row r="30" spans="1:9" ht="19.5" customHeight="1">
      <c r="A30" s="46">
        <v>22</v>
      </c>
      <c r="B30" s="28">
        <v>21040809</v>
      </c>
      <c r="C30" s="29" t="s">
        <v>65</v>
      </c>
      <c r="D30" s="30" t="s">
        <v>268</v>
      </c>
      <c r="E30" s="48">
        <v>37812</v>
      </c>
      <c r="F30" s="28" t="s">
        <v>257</v>
      </c>
      <c r="G30" s="31"/>
      <c r="H30" s="34"/>
      <c r="I30" s="34"/>
    </row>
    <row r="31" spans="1:9" ht="19.5" customHeight="1">
      <c r="A31" s="46">
        <v>23</v>
      </c>
      <c r="B31" s="28">
        <v>21040004</v>
      </c>
      <c r="C31" s="29" t="s">
        <v>98</v>
      </c>
      <c r="D31" s="30" t="s">
        <v>269</v>
      </c>
      <c r="E31" s="48">
        <v>37745</v>
      </c>
      <c r="F31" s="28" t="s">
        <v>241</v>
      </c>
      <c r="G31" s="31"/>
      <c r="H31" s="34"/>
      <c r="I31" s="34"/>
    </row>
    <row r="32" spans="1:11" ht="21.75" customHeight="1">
      <c r="A32" s="46">
        <v>24</v>
      </c>
      <c r="B32" s="28">
        <v>21041006</v>
      </c>
      <c r="C32" s="29" t="s">
        <v>270</v>
      </c>
      <c r="D32" s="30" t="s">
        <v>73</v>
      </c>
      <c r="E32" s="48">
        <v>37894</v>
      </c>
      <c r="F32" s="28" t="s">
        <v>237</v>
      </c>
      <c r="G32" s="33"/>
      <c r="H32" s="34"/>
      <c r="I32" s="34"/>
      <c r="J32" s="44"/>
      <c r="K32" s="44"/>
    </row>
    <row r="33" spans="1:11" ht="21.75" customHeight="1">
      <c r="A33" s="46"/>
      <c r="B33" s="31"/>
      <c r="C33" s="29"/>
      <c r="D33" s="30"/>
      <c r="E33" s="31"/>
      <c r="F33" s="32"/>
      <c r="G33" s="33"/>
      <c r="H33" s="34"/>
      <c r="I33" s="34"/>
      <c r="J33" s="44"/>
      <c r="K33" s="44"/>
    </row>
    <row r="34" spans="1:11" ht="21.75" customHeight="1">
      <c r="A34" s="46"/>
      <c r="B34" s="31"/>
      <c r="C34" s="29"/>
      <c r="D34" s="30"/>
      <c r="E34" s="31"/>
      <c r="F34" s="32"/>
      <c r="G34" s="33"/>
      <c r="H34" s="34"/>
      <c r="I34" s="34"/>
      <c r="J34" s="44"/>
      <c r="K34" s="44"/>
    </row>
    <row r="35" spans="1:11" ht="21.75" customHeight="1">
      <c r="A35" s="46"/>
      <c r="B35" s="31"/>
      <c r="C35" s="29"/>
      <c r="D35" s="30"/>
      <c r="E35" s="35"/>
      <c r="F35" s="32"/>
      <c r="G35" s="33"/>
      <c r="H35" s="34"/>
      <c r="I35" s="34"/>
      <c r="J35" s="44"/>
      <c r="K35" s="44"/>
    </row>
    <row r="36" spans="1:11" ht="21.75" customHeight="1">
      <c r="A36" s="46"/>
      <c r="B36" s="31"/>
      <c r="C36" s="29"/>
      <c r="D36" s="30"/>
      <c r="E36" s="31"/>
      <c r="F36" s="32"/>
      <c r="G36" s="33"/>
      <c r="H36" s="34"/>
      <c r="I36" s="34"/>
      <c r="J36" s="44"/>
      <c r="K36" s="44"/>
    </row>
    <row r="37" spans="1:11" ht="21.75" customHeight="1">
      <c r="A37" s="46"/>
      <c r="B37" s="31"/>
      <c r="C37" s="29"/>
      <c r="D37" s="30"/>
      <c r="E37" s="31"/>
      <c r="F37" s="32"/>
      <c r="G37" s="33"/>
      <c r="H37" s="34"/>
      <c r="I37" s="34"/>
      <c r="J37" s="44"/>
      <c r="K37" s="44"/>
    </row>
    <row r="38" spans="1:9" ht="21.75" customHeight="1">
      <c r="A38" s="46"/>
      <c r="B38" s="31"/>
      <c r="C38" s="29"/>
      <c r="D38" s="30"/>
      <c r="E38" s="31"/>
      <c r="F38" s="32"/>
      <c r="G38" s="33"/>
      <c r="H38" s="36"/>
      <c r="I38" s="36"/>
    </row>
    <row r="39" spans="1:11" ht="21.75" customHeight="1">
      <c r="A39" s="46"/>
      <c r="B39" s="31"/>
      <c r="C39" s="29"/>
      <c r="D39" s="30"/>
      <c r="E39" s="31"/>
      <c r="F39" s="32"/>
      <c r="G39" s="33"/>
      <c r="H39" s="34"/>
      <c r="I39" s="34"/>
      <c r="J39" s="44"/>
      <c r="K39" s="44"/>
    </row>
    <row r="40" spans="1:9" ht="23.25" customHeight="1">
      <c r="A40" s="27"/>
      <c r="B40" s="28"/>
      <c r="C40" s="29"/>
      <c r="D40" s="30"/>
      <c r="E40" s="35"/>
      <c r="F40" s="31"/>
      <c r="G40" s="37"/>
      <c r="H40" s="36"/>
      <c r="I40" s="36"/>
    </row>
    <row r="41" spans="1:9" ht="18.75" customHeight="1">
      <c r="A41" s="38" t="s">
        <v>19</v>
      </c>
      <c r="B41" s="38"/>
      <c r="C41" s="39"/>
      <c r="D41" s="39"/>
      <c r="E41" s="38" t="s">
        <v>20</v>
      </c>
      <c r="F41" s="38"/>
      <c r="G41" s="38" t="s">
        <v>21</v>
      </c>
      <c r="H41" s="38"/>
      <c r="I41" s="38"/>
    </row>
    <row r="42" spans="1:9" ht="18.75" customHeight="1">
      <c r="A42" s="38" t="s">
        <v>22</v>
      </c>
      <c r="B42" s="38"/>
      <c r="C42" s="39"/>
      <c r="D42" s="39"/>
      <c r="E42" s="40"/>
      <c r="F42" s="40"/>
      <c r="G42" s="40" t="s">
        <v>23</v>
      </c>
      <c r="H42" s="38"/>
      <c r="I42" s="38"/>
    </row>
    <row r="43" spans="1:9" ht="18.75" customHeight="1">
      <c r="A43" s="38" t="s">
        <v>24</v>
      </c>
      <c r="B43" s="40"/>
      <c r="C43" s="39"/>
      <c r="D43" s="39"/>
      <c r="E43" s="40"/>
      <c r="F43" s="40"/>
      <c r="G43" s="40" t="s">
        <v>25</v>
      </c>
      <c r="H43" s="38"/>
      <c r="I43" s="38"/>
    </row>
    <row r="44" spans="2:9" ht="18.75" customHeight="1">
      <c r="B44" s="38"/>
      <c r="C44" s="39"/>
      <c r="D44" s="39"/>
      <c r="F44" s="51" t="s">
        <v>233</v>
      </c>
      <c r="G44" s="51"/>
      <c r="H44" s="51"/>
      <c r="I44" s="51"/>
    </row>
    <row r="45" spans="2:9" ht="21.75" customHeight="1">
      <c r="B45" s="41"/>
      <c r="C45" s="42"/>
      <c r="D45" s="42"/>
      <c r="E45" s="4"/>
      <c r="G45" s="41" t="s">
        <v>26</v>
      </c>
      <c r="I45" s="38"/>
    </row>
    <row r="46" spans="1:8" s="1" customFormat="1" ht="22.5">
      <c r="A46" s="6" t="s">
        <v>0</v>
      </c>
      <c r="B46" s="7"/>
      <c r="C46" s="7"/>
      <c r="D46" s="7"/>
      <c r="F46" s="8"/>
      <c r="G46" s="9" t="s">
        <v>9</v>
      </c>
      <c r="H46" s="8"/>
    </row>
    <row r="47" spans="1:8" s="2" customFormat="1" ht="20.25" customHeight="1">
      <c r="A47" s="10" t="s">
        <v>1</v>
      </c>
      <c r="B47" s="7"/>
      <c r="C47" s="11"/>
      <c r="D47" s="11"/>
      <c r="E47" s="12"/>
      <c r="G47" s="13" t="s">
        <v>27</v>
      </c>
      <c r="H47" s="8"/>
    </row>
    <row r="48" spans="1:8" s="2" customFormat="1" ht="20.25" customHeight="1">
      <c r="A48" s="10"/>
      <c r="B48" s="7"/>
      <c r="C48" s="11"/>
      <c r="D48" s="11"/>
      <c r="E48" s="12"/>
      <c r="G48" s="13"/>
      <c r="H48" s="8"/>
    </row>
    <row r="49" spans="2:9" s="2" customFormat="1" ht="18.75">
      <c r="B49" s="11"/>
      <c r="C49" s="11"/>
      <c r="D49" s="11"/>
      <c r="E49" s="14" t="s">
        <v>10</v>
      </c>
      <c r="F49" s="15" t="s">
        <v>234</v>
      </c>
      <c r="H49" s="16" t="s">
        <v>11</v>
      </c>
      <c r="I49" s="15" t="s">
        <v>300</v>
      </c>
    </row>
    <row r="50" spans="1:9" s="2" customFormat="1" ht="18.75">
      <c r="A50" s="3" t="s">
        <v>29</v>
      </c>
      <c r="B50" s="7" t="s">
        <v>414</v>
      </c>
      <c r="C50" s="7"/>
      <c r="D50" s="11"/>
      <c r="E50" s="14" t="s">
        <v>2</v>
      </c>
      <c r="F50" s="15"/>
      <c r="G50" s="8"/>
      <c r="H50" s="17" t="s">
        <v>12</v>
      </c>
      <c r="I50" s="15"/>
    </row>
    <row r="51" spans="1:9" s="2" customFormat="1" ht="18.75">
      <c r="A51" s="3" t="s">
        <v>28</v>
      </c>
      <c r="B51" s="47" t="s">
        <v>415</v>
      </c>
      <c r="C51" s="7" t="s">
        <v>416</v>
      </c>
      <c r="D51" s="11"/>
      <c r="E51" s="14" t="s">
        <v>235</v>
      </c>
      <c r="F51" s="8"/>
      <c r="G51" s="18"/>
      <c r="H51" s="17" t="s">
        <v>13</v>
      </c>
      <c r="I51" s="15">
        <v>2</v>
      </c>
    </row>
    <row r="52" spans="1:9" s="3" customFormat="1" ht="12.75">
      <c r="A52" s="19" t="s">
        <v>3</v>
      </c>
      <c r="B52" s="19" t="s">
        <v>4</v>
      </c>
      <c r="C52" s="20" t="s">
        <v>14</v>
      </c>
      <c r="D52" s="20"/>
      <c r="E52" s="21" t="s">
        <v>5</v>
      </c>
      <c r="F52" s="20" t="s">
        <v>6</v>
      </c>
      <c r="G52" s="19" t="s">
        <v>15</v>
      </c>
      <c r="H52" s="19" t="s">
        <v>16</v>
      </c>
      <c r="I52" s="43" t="s">
        <v>17</v>
      </c>
    </row>
    <row r="53" spans="1:9" s="3" customFormat="1" ht="13.5" thickBot="1">
      <c r="A53" s="22"/>
      <c r="B53" s="23"/>
      <c r="C53" s="24"/>
      <c r="D53" s="24"/>
      <c r="E53" s="25" t="s">
        <v>7</v>
      </c>
      <c r="F53" s="26" t="s">
        <v>8</v>
      </c>
      <c r="G53" s="23"/>
      <c r="H53" s="23" t="s">
        <v>18</v>
      </c>
      <c r="I53" s="23"/>
    </row>
    <row r="54" spans="1:11" ht="19.5" customHeight="1" thickTop="1">
      <c r="A54" s="46">
        <v>1</v>
      </c>
      <c r="B54" s="28">
        <v>20040249</v>
      </c>
      <c r="C54" s="29" t="s">
        <v>201</v>
      </c>
      <c r="D54" s="30" t="s">
        <v>73</v>
      </c>
      <c r="E54" s="48">
        <v>37530</v>
      </c>
      <c r="F54" s="28" t="s">
        <v>271</v>
      </c>
      <c r="G54" s="49"/>
      <c r="H54" s="34"/>
      <c r="I54" s="34"/>
      <c r="J54" s="44"/>
      <c r="K54" s="44"/>
    </row>
    <row r="55" spans="1:11" ht="19.5" customHeight="1">
      <c r="A55" s="46">
        <v>2</v>
      </c>
      <c r="B55" s="28">
        <v>21040815</v>
      </c>
      <c r="C55" s="29" t="s">
        <v>272</v>
      </c>
      <c r="D55" s="30" t="s">
        <v>73</v>
      </c>
      <c r="E55" s="48">
        <v>37910</v>
      </c>
      <c r="F55" s="28" t="s">
        <v>257</v>
      </c>
      <c r="G55" s="49"/>
      <c r="H55" s="34"/>
      <c r="I55" s="34"/>
      <c r="J55" s="44"/>
      <c r="K55" s="44"/>
    </row>
    <row r="56" spans="1:11" ht="19.5" customHeight="1">
      <c r="A56" s="46">
        <v>3</v>
      </c>
      <c r="B56" s="28">
        <v>21040821</v>
      </c>
      <c r="C56" s="29" t="s">
        <v>273</v>
      </c>
      <c r="D56" s="30" t="s">
        <v>274</v>
      </c>
      <c r="E56" s="48">
        <v>37805</v>
      </c>
      <c r="F56" s="28" t="s">
        <v>257</v>
      </c>
      <c r="G56" s="49"/>
      <c r="H56" s="34"/>
      <c r="I56" s="34"/>
      <c r="J56" s="44"/>
      <c r="K56" s="44"/>
    </row>
    <row r="57" spans="1:11" ht="19.5" customHeight="1">
      <c r="A57" s="46">
        <v>4</v>
      </c>
      <c r="B57" s="28">
        <v>21040204</v>
      </c>
      <c r="C57" s="29" t="s">
        <v>275</v>
      </c>
      <c r="D57" s="30" t="s">
        <v>276</v>
      </c>
      <c r="E57" s="48">
        <v>37670</v>
      </c>
      <c r="F57" s="28" t="s">
        <v>277</v>
      </c>
      <c r="G57" s="49"/>
      <c r="H57" s="34"/>
      <c r="I57" s="34"/>
      <c r="J57" s="44"/>
      <c r="K57" s="44"/>
    </row>
    <row r="58" spans="1:11" ht="19.5" customHeight="1">
      <c r="A58" s="46">
        <v>5</v>
      </c>
      <c r="B58" s="28">
        <v>21040184</v>
      </c>
      <c r="C58" s="29" t="s">
        <v>278</v>
      </c>
      <c r="D58" s="30" t="s">
        <v>276</v>
      </c>
      <c r="E58" s="48">
        <v>37907</v>
      </c>
      <c r="F58" s="28" t="s">
        <v>277</v>
      </c>
      <c r="G58" s="49"/>
      <c r="H58" s="34"/>
      <c r="I58" s="34"/>
      <c r="J58" s="44"/>
      <c r="K58" s="44"/>
    </row>
    <row r="59" spans="1:11" ht="19.5" customHeight="1">
      <c r="A59" s="46">
        <v>6</v>
      </c>
      <c r="B59" s="28">
        <v>21040831</v>
      </c>
      <c r="C59" s="29" t="s">
        <v>279</v>
      </c>
      <c r="D59" s="30" t="s">
        <v>276</v>
      </c>
      <c r="E59" s="48">
        <v>37624</v>
      </c>
      <c r="F59" s="28" t="s">
        <v>243</v>
      </c>
      <c r="G59" s="49"/>
      <c r="H59" s="34"/>
      <c r="I59" s="34"/>
      <c r="J59" s="44"/>
      <c r="K59" s="44"/>
    </row>
    <row r="60" spans="1:11" ht="19.5" customHeight="1">
      <c r="A60" s="46">
        <v>7</v>
      </c>
      <c r="B60" s="28">
        <v>21040822</v>
      </c>
      <c r="C60" s="29" t="s">
        <v>280</v>
      </c>
      <c r="D60" s="30" t="s">
        <v>87</v>
      </c>
      <c r="E60" s="48">
        <v>37975</v>
      </c>
      <c r="F60" s="28" t="s">
        <v>248</v>
      </c>
      <c r="G60" s="49"/>
      <c r="H60" s="34"/>
      <c r="I60" s="34"/>
      <c r="J60" s="44"/>
      <c r="K60" s="44"/>
    </row>
    <row r="61" spans="1:9" ht="19.5" customHeight="1">
      <c r="A61" s="46">
        <v>8</v>
      </c>
      <c r="B61" s="28">
        <v>21040115</v>
      </c>
      <c r="C61" s="29" t="s">
        <v>281</v>
      </c>
      <c r="D61" s="30" t="s">
        <v>87</v>
      </c>
      <c r="E61" s="48">
        <v>37781</v>
      </c>
      <c r="F61" s="28" t="s">
        <v>241</v>
      </c>
      <c r="G61" s="49"/>
      <c r="H61" s="36"/>
      <c r="I61" s="36"/>
    </row>
    <row r="62" spans="1:11" ht="19.5" customHeight="1">
      <c r="A62" s="46">
        <v>9</v>
      </c>
      <c r="B62" s="28">
        <v>21040412</v>
      </c>
      <c r="C62" s="29" t="s">
        <v>282</v>
      </c>
      <c r="D62" s="30" t="s">
        <v>90</v>
      </c>
      <c r="E62" s="48">
        <v>37717</v>
      </c>
      <c r="F62" s="28" t="s">
        <v>241</v>
      </c>
      <c r="G62" s="49"/>
      <c r="H62" s="34"/>
      <c r="I62" s="34"/>
      <c r="J62" s="44"/>
      <c r="K62" s="44"/>
    </row>
    <row r="63" spans="1:11" ht="19.5" customHeight="1">
      <c r="A63" s="46">
        <v>10</v>
      </c>
      <c r="B63" s="28">
        <v>21040824</v>
      </c>
      <c r="C63" s="29" t="s">
        <v>283</v>
      </c>
      <c r="D63" s="30" t="s">
        <v>90</v>
      </c>
      <c r="E63" s="48">
        <v>37667</v>
      </c>
      <c r="F63" s="28" t="s">
        <v>248</v>
      </c>
      <c r="G63" s="49"/>
      <c r="H63" s="34"/>
      <c r="I63" s="34"/>
      <c r="J63" s="44"/>
      <c r="K63" s="44"/>
    </row>
    <row r="64" spans="1:11" ht="19.5" customHeight="1">
      <c r="A64" s="46">
        <v>11</v>
      </c>
      <c r="B64" s="28">
        <v>21040084</v>
      </c>
      <c r="C64" s="29" t="s">
        <v>284</v>
      </c>
      <c r="D64" s="30" t="s">
        <v>93</v>
      </c>
      <c r="E64" s="48">
        <v>37815</v>
      </c>
      <c r="F64" s="28" t="s">
        <v>285</v>
      </c>
      <c r="G64" s="49"/>
      <c r="H64" s="34"/>
      <c r="I64" s="34"/>
      <c r="J64" s="44"/>
      <c r="K64" s="44"/>
    </row>
    <row r="65" spans="1:11" ht="19.5" customHeight="1">
      <c r="A65" s="46">
        <v>12</v>
      </c>
      <c r="B65" s="28">
        <v>21040827</v>
      </c>
      <c r="C65" s="29" t="s">
        <v>286</v>
      </c>
      <c r="D65" s="30" t="s">
        <v>93</v>
      </c>
      <c r="E65" s="48">
        <v>37974</v>
      </c>
      <c r="F65" s="28" t="s">
        <v>257</v>
      </c>
      <c r="G65" s="49"/>
      <c r="H65" s="34"/>
      <c r="I65" s="34"/>
      <c r="J65" s="44"/>
      <c r="K65" s="44"/>
    </row>
    <row r="66" spans="1:11" ht="19.5" customHeight="1">
      <c r="A66" s="46">
        <v>13</v>
      </c>
      <c r="B66" s="28">
        <v>21040826</v>
      </c>
      <c r="C66" s="29" t="s">
        <v>287</v>
      </c>
      <c r="D66" s="30" t="s">
        <v>93</v>
      </c>
      <c r="E66" s="48">
        <v>37709</v>
      </c>
      <c r="F66" s="28" t="s">
        <v>245</v>
      </c>
      <c r="G66" s="49"/>
      <c r="H66" s="34"/>
      <c r="I66" s="34"/>
      <c r="J66" s="44"/>
      <c r="K66" s="44"/>
    </row>
    <row r="67" spans="1:11" ht="19.5" customHeight="1">
      <c r="A67" s="46">
        <v>14</v>
      </c>
      <c r="B67" s="28">
        <v>21040136</v>
      </c>
      <c r="C67" s="29" t="s">
        <v>288</v>
      </c>
      <c r="D67" s="30" t="s">
        <v>289</v>
      </c>
      <c r="E67" s="48">
        <v>37904</v>
      </c>
      <c r="F67" s="28" t="s">
        <v>241</v>
      </c>
      <c r="G67" s="49"/>
      <c r="H67" s="34"/>
      <c r="I67" s="34"/>
      <c r="J67" s="44"/>
      <c r="K67" s="44"/>
    </row>
    <row r="68" spans="1:9" ht="19.5" customHeight="1">
      <c r="A68" s="46">
        <v>15</v>
      </c>
      <c r="B68" s="28">
        <v>21040103</v>
      </c>
      <c r="C68" s="29" t="s">
        <v>290</v>
      </c>
      <c r="D68" s="30" t="s">
        <v>291</v>
      </c>
      <c r="E68" s="48">
        <v>37641</v>
      </c>
      <c r="F68" s="28" t="s">
        <v>277</v>
      </c>
      <c r="G68" s="49"/>
      <c r="H68" s="36"/>
      <c r="I68" s="36"/>
    </row>
    <row r="69" spans="1:9" ht="19.5" customHeight="1">
      <c r="A69" s="46">
        <v>16</v>
      </c>
      <c r="B69" s="28">
        <v>21040590</v>
      </c>
      <c r="C69" s="29" t="s">
        <v>292</v>
      </c>
      <c r="D69" s="30" t="s">
        <v>291</v>
      </c>
      <c r="E69" s="48">
        <v>37771</v>
      </c>
      <c r="F69" s="28" t="s">
        <v>277</v>
      </c>
      <c r="G69" s="49"/>
      <c r="H69" s="36"/>
      <c r="I69" s="36"/>
    </row>
    <row r="70" spans="1:9" ht="19.5" customHeight="1">
      <c r="A70" s="46">
        <v>17</v>
      </c>
      <c r="B70" s="28">
        <v>21040838</v>
      </c>
      <c r="C70" s="29" t="s">
        <v>293</v>
      </c>
      <c r="D70" s="30" t="s">
        <v>291</v>
      </c>
      <c r="E70" s="48">
        <v>37705</v>
      </c>
      <c r="F70" s="28" t="s">
        <v>264</v>
      </c>
      <c r="G70" s="49"/>
      <c r="H70" s="36"/>
      <c r="I70" s="36"/>
    </row>
    <row r="71" spans="1:9" ht="19.5" customHeight="1">
      <c r="A71" s="46">
        <v>18</v>
      </c>
      <c r="B71" s="28">
        <v>21040837</v>
      </c>
      <c r="C71" s="29" t="s">
        <v>177</v>
      </c>
      <c r="D71" s="30" t="s">
        <v>291</v>
      </c>
      <c r="E71" s="48">
        <v>37666</v>
      </c>
      <c r="F71" s="28" t="s">
        <v>260</v>
      </c>
      <c r="G71" s="49"/>
      <c r="H71" s="36"/>
      <c r="I71" s="36"/>
    </row>
    <row r="72" spans="1:9" ht="19.5" customHeight="1">
      <c r="A72" s="46">
        <v>19</v>
      </c>
      <c r="B72" s="28">
        <v>21040841</v>
      </c>
      <c r="C72" s="29" t="s">
        <v>294</v>
      </c>
      <c r="D72" s="30" t="s">
        <v>105</v>
      </c>
      <c r="E72" s="48">
        <v>37955</v>
      </c>
      <c r="F72" s="28" t="s">
        <v>295</v>
      </c>
      <c r="G72" s="49"/>
      <c r="H72" s="34"/>
      <c r="I72" s="34"/>
    </row>
    <row r="73" spans="1:9" ht="19.5" customHeight="1">
      <c r="A73" s="46">
        <v>20</v>
      </c>
      <c r="B73" s="28">
        <v>21040195</v>
      </c>
      <c r="C73" s="29" t="s">
        <v>108</v>
      </c>
      <c r="D73" s="30" t="s">
        <v>105</v>
      </c>
      <c r="E73" s="48">
        <v>37862</v>
      </c>
      <c r="F73" s="28" t="s">
        <v>277</v>
      </c>
      <c r="G73" s="49"/>
      <c r="H73" s="34"/>
      <c r="I73" s="34"/>
    </row>
    <row r="74" spans="1:9" ht="19.5" customHeight="1">
      <c r="A74" s="46">
        <v>21</v>
      </c>
      <c r="B74" s="28">
        <v>21040346</v>
      </c>
      <c r="C74" s="29" t="s">
        <v>296</v>
      </c>
      <c r="D74" s="30" t="s">
        <v>105</v>
      </c>
      <c r="E74" s="48">
        <v>37885</v>
      </c>
      <c r="F74" s="28" t="s">
        <v>277</v>
      </c>
      <c r="G74" s="49"/>
      <c r="H74" s="34"/>
      <c r="I74" s="34"/>
    </row>
    <row r="75" spans="1:9" ht="19.5" customHeight="1">
      <c r="A75" s="46">
        <v>22</v>
      </c>
      <c r="B75" s="28">
        <v>21040847</v>
      </c>
      <c r="C75" s="29" t="s">
        <v>297</v>
      </c>
      <c r="D75" s="30" t="s">
        <v>105</v>
      </c>
      <c r="E75" s="48">
        <v>37845</v>
      </c>
      <c r="F75" s="28" t="s">
        <v>264</v>
      </c>
      <c r="G75" s="49"/>
      <c r="H75" s="34"/>
      <c r="I75" s="34"/>
    </row>
    <row r="76" spans="1:9" ht="19.5" customHeight="1">
      <c r="A76" s="46">
        <v>23</v>
      </c>
      <c r="B76" s="28">
        <v>21041008</v>
      </c>
      <c r="C76" s="29" t="s">
        <v>108</v>
      </c>
      <c r="D76" s="30" t="s">
        <v>105</v>
      </c>
      <c r="E76" s="48">
        <v>37912</v>
      </c>
      <c r="F76" s="28" t="s">
        <v>260</v>
      </c>
      <c r="G76" s="49"/>
      <c r="H76" s="34"/>
      <c r="I76" s="34"/>
    </row>
    <row r="77" spans="1:11" ht="21.75" customHeight="1">
      <c r="A77" s="46">
        <v>24</v>
      </c>
      <c r="B77" s="28">
        <v>21041009</v>
      </c>
      <c r="C77" s="29" t="s">
        <v>298</v>
      </c>
      <c r="D77" s="30" t="s">
        <v>299</v>
      </c>
      <c r="E77" s="48">
        <v>37720</v>
      </c>
      <c r="F77" s="28" t="s">
        <v>250</v>
      </c>
      <c r="G77" s="49"/>
      <c r="H77" s="34"/>
      <c r="I77" s="34"/>
      <c r="J77" s="44"/>
      <c r="K77" s="44"/>
    </row>
    <row r="78" spans="1:11" ht="21.75" customHeight="1">
      <c r="A78" s="46"/>
      <c r="B78" s="31"/>
      <c r="C78" s="29"/>
      <c r="D78" s="30"/>
      <c r="E78" s="31"/>
      <c r="F78" s="32"/>
      <c r="G78" s="33"/>
      <c r="H78" s="34"/>
      <c r="I78" s="34"/>
      <c r="J78" s="44"/>
      <c r="K78" s="44"/>
    </row>
    <row r="79" spans="1:11" ht="21.75" customHeight="1">
      <c r="A79" s="46"/>
      <c r="B79" s="31"/>
      <c r="C79" s="29"/>
      <c r="D79" s="30"/>
      <c r="E79" s="31"/>
      <c r="F79" s="32"/>
      <c r="G79" s="33"/>
      <c r="H79" s="34"/>
      <c r="I79" s="34"/>
      <c r="J79" s="44"/>
      <c r="K79" s="44"/>
    </row>
    <row r="80" spans="1:11" ht="21.75" customHeight="1">
      <c r="A80" s="46"/>
      <c r="B80" s="31"/>
      <c r="C80" s="29"/>
      <c r="D80" s="30"/>
      <c r="E80" s="35"/>
      <c r="F80" s="32"/>
      <c r="G80" s="33"/>
      <c r="H80" s="34"/>
      <c r="I80" s="34"/>
      <c r="J80" s="44"/>
      <c r="K80" s="44"/>
    </row>
    <row r="81" spans="1:11" ht="21.75" customHeight="1">
      <c r="A81" s="46"/>
      <c r="B81" s="31"/>
      <c r="C81" s="29"/>
      <c r="D81" s="30"/>
      <c r="E81" s="31"/>
      <c r="F81" s="32"/>
      <c r="G81" s="33"/>
      <c r="H81" s="34"/>
      <c r="I81" s="34"/>
      <c r="J81" s="44"/>
      <c r="K81" s="44"/>
    </row>
    <row r="82" spans="1:11" ht="21.75" customHeight="1">
      <c r="A82" s="46"/>
      <c r="B82" s="31"/>
      <c r="C82" s="29"/>
      <c r="D82" s="30"/>
      <c r="E82" s="31"/>
      <c r="F82" s="32"/>
      <c r="G82" s="33"/>
      <c r="H82" s="34"/>
      <c r="I82" s="34"/>
      <c r="J82" s="44"/>
      <c r="K82" s="44"/>
    </row>
    <row r="83" spans="1:9" ht="21.75" customHeight="1">
      <c r="A83" s="46"/>
      <c r="B83" s="31"/>
      <c r="C83" s="29"/>
      <c r="D83" s="30"/>
      <c r="E83" s="31"/>
      <c r="F83" s="32"/>
      <c r="G83" s="33"/>
      <c r="H83" s="36"/>
      <c r="I83" s="36"/>
    </row>
    <row r="84" spans="1:11" ht="21.75" customHeight="1">
      <c r="A84" s="46"/>
      <c r="B84" s="31"/>
      <c r="C84" s="29"/>
      <c r="D84" s="30"/>
      <c r="E84" s="31"/>
      <c r="F84" s="32"/>
      <c r="G84" s="33"/>
      <c r="H84" s="34"/>
      <c r="I84" s="34"/>
      <c r="J84" s="44"/>
      <c r="K84" s="44"/>
    </row>
    <row r="85" spans="1:9" ht="23.25" customHeight="1">
      <c r="A85" s="27"/>
      <c r="B85" s="28"/>
      <c r="C85" s="29"/>
      <c r="D85" s="30"/>
      <c r="E85" s="35"/>
      <c r="F85" s="31"/>
      <c r="G85" s="37"/>
      <c r="H85" s="36"/>
      <c r="I85" s="36"/>
    </row>
    <row r="86" spans="1:9" ht="18.75" customHeight="1">
      <c r="A86" s="38" t="s">
        <v>19</v>
      </c>
      <c r="B86" s="38"/>
      <c r="C86" s="39"/>
      <c r="D86" s="39"/>
      <c r="E86" s="38" t="s">
        <v>20</v>
      </c>
      <c r="F86" s="38"/>
      <c r="G86" s="38" t="s">
        <v>21</v>
      </c>
      <c r="H86" s="38"/>
      <c r="I86" s="38"/>
    </row>
    <row r="87" spans="1:9" ht="18.75" customHeight="1">
      <c r="A87" s="38" t="s">
        <v>22</v>
      </c>
      <c r="B87" s="38"/>
      <c r="C87" s="39"/>
      <c r="D87" s="39"/>
      <c r="E87" s="40"/>
      <c r="F87" s="40"/>
      <c r="G87" s="40" t="s">
        <v>23</v>
      </c>
      <c r="H87" s="38"/>
      <c r="I87" s="38"/>
    </row>
    <row r="88" spans="1:9" ht="18.75" customHeight="1">
      <c r="A88" s="38" t="s">
        <v>24</v>
      </c>
      <c r="B88" s="40"/>
      <c r="C88" s="39"/>
      <c r="D88" s="39"/>
      <c r="E88" s="40"/>
      <c r="F88" s="40"/>
      <c r="G88" s="40" t="s">
        <v>25</v>
      </c>
      <c r="H88" s="38"/>
      <c r="I88" s="38"/>
    </row>
    <row r="89" spans="2:9" ht="18.75" customHeight="1">
      <c r="B89" s="38"/>
      <c r="C89" s="39"/>
      <c r="D89" s="39"/>
      <c r="F89" s="51" t="s">
        <v>233</v>
      </c>
      <c r="G89" s="51"/>
      <c r="H89" s="51"/>
      <c r="I89" s="51"/>
    </row>
    <row r="90" spans="2:9" ht="21.75" customHeight="1">
      <c r="B90" s="41"/>
      <c r="C90" s="42"/>
      <c r="D90" s="42"/>
      <c r="E90" s="4"/>
      <c r="G90" s="41" t="s">
        <v>26</v>
      </c>
      <c r="I90" s="38"/>
    </row>
    <row r="91" spans="1:8" s="1" customFormat="1" ht="22.5">
      <c r="A91" s="6"/>
      <c r="B91" s="7"/>
      <c r="C91" s="7"/>
      <c r="D91" s="7"/>
      <c r="F91" s="8"/>
      <c r="G91" s="9"/>
      <c r="H91" s="8"/>
    </row>
    <row r="92" spans="1:8" s="1" customFormat="1" ht="22.5">
      <c r="A92" s="6" t="s">
        <v>0</v>
      </c>
      <c r="B92" s="7"/>
      <c r="C92" s="7"/>
      <c r="D92" s="7"/>
      <c r="F92" s="8"/>
      <c r="G92" s="9" t="s">
        <v>9</v>
      </c>
      <c r="H92" s="8"/>
    </row>
    <row r="93" spans="1:8" s="2" customFormat="1" ht="20.25" customHeight="1">
      <c r="A93" s="10" t="s">
        <v>1</v>
      </c>
      <c r="B93" s="7"/>
      <c r="C93" s="11"/>
      <c r="D93" s="11"/>
      <c r="E93" s="12"/>
      <c r="G93" s="13" t="s">
        <v>27</v>
      </c>
      <c r="H93" s="8"/>
    </row>
    <row r="94" spans="1:8" s="2" customFormat="1" ht="20.25" customHeight="1">
      <c r="A94" s="10"/>
      <c r="B94" s="7"/>
      <c r="C94" s="11"/>
      <c r="D94" s="11"/>
      <c r="E94" s="12"/>
      <c r="G94" s="13"/>
      <c r="H94" s="8"/>
    </row>
    <row r="95" spans="2:9" s="2" customFormat="1" ht="18.75">
      <c r="B95" s="11"/>
      <c r="C95" s="11"/>
      <c r="D95" s="11"/>
      <c r="E95" s="14" t="s">
        <v>10</v>
      </c>
      <c r="F95" s="15" t="s">
        <v>234</v>
      </c>
      <c r="H95" s="16" t="s">
        <v>11</v>
      </c>
      <c r="I95" s="15"/>
    </row>
    <row r="96" spans="1:9" s="2" customFormat="1" ht="18.75">
      <c r="A96" s="3" t="s">
        <v>29</v>
      </c>
      <c r="B96" s="7" t="s">
        <v>419</v>
      </c>
      <c r="C96" s="7"/>
      <c r="D96" s="11"/>
      <c r="E96" s="14" t="s">
        <v>2</v>
      </c>
      <c r="F96" s="15"/>
      <c r="G96" s="8"/>
      <c r="H96" s="17" t="s">
        <v>12</v>
      </c>
      <c r="I96" s="15"/>
    </row>
    <row r="97" spans="1:9" s="2" customFormat="1" ht="18.75">
      <c r="A97" s="3" t="s">
        <v>28</v>
      </c>
      <c r="B97" s="47" t="s">
        <v>417</v>
      </c>
      <c r="C97" s="7" t="s">
        <v>418</v>
      </c>
      <c r="D97" s="11"/>
      <c r="E97" s="14" t="s">
        <v>235</v>
      </c>
      <c r="F97" s="8"/>
      <c r="G97" s="18"/>
      <c r="H97" s="17" t="s">
        <v>13</v>
      </c>
      <c r="I97" s="15">
        <v>3</v>
      </c>
    </row>
    <row r="98" spans="1:9" s="3" customFormat="1" ht="12.75">
      <c r="A98" s="19" t="s">
        <v>3</v>
      </c>
      <c r="B98" s="19" t="s">
        <v>4</v>
      </c>
      <c r="C98" s="20" t="s">
        <v>14</v>
      </c>
      <c r="D98" s="20"/>
      <c r="E98" s="21" t="s">
        <v>5</v>
      </c>
      <c r="F98" s="20" t="s">
        <v>6</v>
      </c>
      <c r="G98" s="19" t="s">
        <v>15</v>
      </c>
      <c r="H98" s="19" t="s">
        <v>16</v>
      </c>
      <c r="I98" s="43" t="s">
        <v>17</v>
      </c>
    </row>
    <row r="99" spans="1:9" s="3" customFormat="1" ht="13.5" thickBot="1">
      <c r="A99" s="22"/>
      <c r="B99" s="23"/>
      <c r="C99" s="24"/>
      <c r="D99" s="24"/>
      <c r="E99" s="25" t="s">
        <v>7</v>
      </c>
      <c r="F99" s="26" t="s">
        <v>8</v>
      </c>
      <c r="G99" s="23"/>
      <c r="H99" s="23" t="s">
        <v>18</v>
      </c>
      <c r="I99" s="23"/>
    </row>
    <row r="100" spans="1:11" ht="19.5" customHeight="1" thickTop="1">
      <c r="A100" s="46">
        <v>1</v>
      </c>
      <c r="B100" s="28">
        <v>21040408</v>
      </c>
      <c r="C100" s="29" t="s">
        <v>301</v>
      </c>
      <c r="D100" s="30" t="s">
        <v>302</v>
      </c>
      <c r="E100" s="48">
        <v>37890</v>
      </c>
      <c r="F100" s="28" t="s">
        <v>303</v>
      </c>
      <c r="G100" s="31"/>
      <c r="H100" s="34"/>
      <c r="I100" s="34"/>
      <c r="J100" s="44"/>
      <c r="K100" s="44"/>
    </row>
    <row r="101" spans="1:11" ht="19.5" customHeight="1">
      <c r="A101" s="46">
        <v>2</v>
      </c>
      <c r="B101" s="28">
        <v>20040299</v>
      </c>
      <c r="C101" s="29" t="s">
        <v>304</v>
      </c>
      <c r="D101" s="30" t="s">
        <v>305</v>
      </c>
      <c r="E101" s="48">
        <v>37561</v>
      </c>
      <c r="F101" s="28" t="s">
        <v>306</v>
      </c>
      <c r="G101" s="31"/>
      <c r="H101" s="34"/>
      <c r="I101" s="34"/>
      <c r="J101" s="44"/>
      <c r="K101" s="44"/>
    </row>
    <row r="102" spans="1:11" ht="19.5" customHeight="1">
      <c r="A102" s="46">
        <v>3</v>
      </c>
      <c r="B102" s="28">
        <v>21040856</v>
      </c>
      <c r="C102" s="29" t="s">
        <v>307</v>
      </c>
      <c r="D102" s="30" t="s">
        <v>305</v>
      </c>
      <c r="E102" s="48">
        <v>37978</v>
      </c>
      <c r="F102" s="28" t="s">
        <v>260</v>
      </c>
      <c r="G102" s="31"/>
      <c r="H102" s="34"/>
      <c r="I102" s="34"/>
      <c r="J102" s="44"/>
      <c r="K102" s="44"/>
    </row>
    <row r="103" spans="1:11" ht="19.5" customHeight="1">
      <c r="A103" s="46">
        <v>4</v>
      </c>
      <c r="B103" s="28">
        <v>21041013</v>
      </c>
      <c r="C103" s="29" t="s">
        <v>308</v>
      </c>
      <c r="D103" s="30" t="s">
        <v>305</v>
      </c>
      <c r="E103" s="48">
        <v>37969</v>
      </c>
      <c r="F103" s="28" t="s">
        <v>260</v>
      </c>
      <c r="G103" s="31"/>
      <c r="H103" s="34"/>
      <c r="I103" s="34"/>
      <c r="J103" s="44"/>
      <c r="K103" s="44"/>
    </row>
    <row r="104" spans="1:11" ht="19.5" customHeight="1">
      <c r="A104" s="46">
        <v>5</v>
      </c>
      <c r="B104" s="28">
        <v>21041747</v>
      </c>
      <c r="C104" s="29" t="s">
        <v>309</v>
      </c>
      <c r="D104" s="30" t="s">
        <v>310</v>
      </c>
      <c r="E104" s="50"/>
      <c r="F104" s="28" t="s">
        <v>257</v>
      </c>
      <c r="G104" s="31"/>
      <c r="H104" s="34"/>
      <c r="I104" s="34"/>
      <c r="J104" s="44"/>
      <c r="K104" s="44"/>
    </row>
    <row r="105" spans="1:11" ht="19.5" customHeight="1">
      <c r="A105" s="46">
        <v>6</v>
      </c>
      <c r="B105" s="28">
        <v>21040858</v>
      </c>
      <c r="C105" s="29" t="s">
        <v>311</v>
      </c>
      <c r="D105" s="30" t="s">
        <v>312</v>
      </c>
      <c r="E105" s="48">
        <v>37933</v>
      </c>
      <c r="F105" s="28" t="s">
        <v>245</v>
      </c>
      <c r="G105" s="31"/>
      <c r="H105" s="34"/>
      <c r="I105" s="34"/>
      <c r="J105" s="44"/>
      <c r="K105" s="44"/>
    </row>
    <row r="106" spans="1:11" ht="19.5" customHeight="1">
      <c r="A106" s="46">
        <v>7</v>
      </c>
      <c r="B106" s="28">
        <v>21040860</v>
      </c>
      <c r="C106" s="29" t="s">
        <v>313</v>
      </c>
      <c r="D106" s="30" t="s">
        <v>314</v>
      </c>
      <c r="E106" s="48">
        <v>37672</v>
      </c>
      <c r="F106" s="28" t="s">
        <v>237</v>
      </c>
      <c r="G106" s="31"/>
      <c r="H106" s="34"/>
      <c r="I106" s="34"/>
      <c r="J106" s="44"/>
      <c r="K106" s="44"/>
    </row>
    <row r="107" spans="1:9" ht="19.5" customHeight="1">
      <c r="A107" s="46">
        <v>8</v>
      </c>
      <c r="B107" s="28">
        <v>21040607</v>
      </c>
      <c r="C107" s="29" t="s">
        <v>315</v>
      </c>
      <c r="D107" s="30" t="s">
        <v>316</v>
      </c>
      <c r="E107" s="48">
        <v>37812</v>
      </c>
      <c r="F107" s="28" t="s">
        <v>285</v>
      </c>
      <c r="G107" s="31"/>
      <c r="H107" s="36"/>
      <c r="I107" s="36"/>
    </row>
    <row r="108" spans="1:11" ht="19.5" customHeight="1">
      <c r="A108" s="46">
        <v>9</v>
      </c>
      <c r="B108" s="28">
        <v>21040172</v>
      </c>
      <c r="C108" s="29" t="s">
        <v>317</v>
      </c>
      <c r="D108" s="30" t="s">
        <v>111</v>
      </c>
      <c r="E108" s="48">
        <v>37850</v>
      </c>
      <c r="F108" s="28" t="s">
        <v>277</v>
      </c>
      <c r="G108" s="31"/>
      <c r="H108" s="34"/>
      <c r="I108" s="34"/>
      <c r="J108" s="44"/>
      <c r="K108" s="44"/>
    </row>
    <row r="109" spans="1:11" ht="19.5" customHeight="1">
      <c r="A109" s="46">
        <v>10</v>
      </c>
      <c r="B109" s="28">
        <v>21040862</v>
      </c>
      <c r="C109" s="29" t="s">
        <v>318</v>
      </c>
      <c r="D109" s="30" t="s">
        <v>319</v>
      </c>
      <c r="E109" s="48">
        <v>37657</v>
      </c>
      <c r="F109" s="28" t="s">
        <v>254</v>
      </c>
      <c r="G109" s="31"/>
      <c r="H109" s="34"/>
      <c r="I109" s="34"/>
      <c r="J109" s="44"/>
      <c r="K109" s="44"/>
    </row>
    <row r="110" spans="1:11" ht="19.5" customHeight="1">
      <c r="A110" s="46">
        <v>11</v>
      </c>
      <c r="B110" s="28">
        <v>20041419</v>
      </c>
      <c r="C110" s="29" t="s">
        <v>65</v>
      </c>
      <c r="D110" s="30" t="s">
        <v>320</v>
      </c>
      <c r="E110" s="48">
        <v>37417</v>
      </c>
      <c r="F110" s="28" t="s">
        <v>321</v>
      </c>
      <c r="G110" s="31"/>
      <c r="H110" s="34"/>
      <c r="I110" s="34"/>
      <c r="J110" s="44"/>
      <c r="K110" s="44"/>
    </row>
    <row r="111" spans="1:11" ht="19.5" customHeight="1">
      <c r="A111" s="46">
        <v>12</v>
      </c>
      <c r="B111" s="28">
        <v>21040389</v>
      </c>
      <c r="C111" s="29" t="s">
        <v>322</v>
      </c>
      <c r="D111" s="30" t="s">
        <v>114</v>
      </c>
      <c r="E111" s="48">
        <v>37657</v>
      </c>
      <c r="F111" s="28" t="s">
        <v>303</v>
      </c>
      <c r="G111" s="31"/>
      <c r="H111" s="34"/>
      <c r="I111" s="34"/>
      <c r="J111" s="44"/>
      <c r="K111" s="44"/>
    </row>
    <row r="112" spans="1:11" ht="19.5" customHeight="1">
      <c r="A112" s="46">
        <v>13</v>
      </c>
      <c r="B112" s="28">
        <v>20040335</v>
      </c>
      <c r="C112" s="29" t="s">
        <v>273</v>
      </c>
      <c r="D112" s="30" t="s">
        <v>323</v>
      </c>
      <c r="E112" s="48">
        <v>37537</v>
      </c>
      <c r="F112" s="28" t="s">
        <v>324</v>
      </c>
      <c r="G112" s="31"/>
      <c r="H112" s="34"/>
      <c r="I112" s="34"/>
      <c r="J112" s="44"/>
      <c r="K112" s="44"/>
    </row>
    <row r="113" spans="1:11" ht="19.5" customHeight="1">
      <c r="A113" s="46">
        <v>14</v>
      </c>
      <c r="B113" s="28">
        <v>21040865</v>
      </c>
      <c r="C113" s="29" t="s">
        <v>325</v>
      </c>
      <c r="D113" s="30" t="s">
        <v>326</v>
      </c>
      <c r="E113" s="48">
        <v>37967</v>
      </c>
      <c r="F113" s="28" t="s">
        <v>295</v>
      </c>
      <c r="G113" s="31"/>
      <c r="H113" s="34"/>
      <c r="I113" s="34"/>
      <c r="J113" s="44"/>
      <c r="K113" s="44"/>
    </row>
    <row r="114" spans="1:9" ht="19.5" customHeight="1">
      <c r="A114" s="46">
        <v>15</v>
      </c>
      <c r="B114" s="28">
        <v>21040863</v>
      </c>
      <c r="C114" s="29" t="s">
        <v>327</v>
      </c>
      <c r="D114" s="30" t="s">
        <v>326</v>
      </c>
      <c r="E114" s="48">
        <v>37977</v>
      </c>
      <c r="F114" s="28" t="s">
        <v>257</v>
      </c>
      <c r="G114" s="31"/>
      <c r="H114" s="36"/>
      <c r="I114" s="36"/>
    </row>
    <row r="115" spans="1:9" ht="19.5" customHeight="1">
      <c r="A115" s="46">
        <v>16</v>
      </c>
      <c r="B115" s="28">
        <v>21040866</v>
      </c>
      <c r="C115" s="29" t="s">
        <v>328</v>
      </c>
      <c r="D115" s="30" t="s">
        <v>326</v>
      </c>
      <c r="E115" s="48">
        <v>37802</v>
      </c>
      <c r="F115" s="28" t="s">
        <v>264</v>
      </c>
      <c r="G115" s="31"/>
      <c r="H115" s="36"/>
      <c r="I115" s="36"/>
    </row>
    <row r="116" spans="1:9" ht="19.5" customHeight="1">
      <c r="A116" s="46">
        <v>17</v>
      </c>
      <c r="B116" s="28">
        <v>21040867</v>
      </c>
      <c r="C116" s="29" t="s">
        <v>329</v>
      </c>
      <c r="D116" s="30" t="s">
        <v>119</v>
      </c>
      <c r="E116" s="48">
        <v>37622</v>
      </c>
      <c r="F116" s="28" t="s">
        <v>264</v>
      </c>
      <c r="G116" s="31"/>
      <c r="H116" s="36"/>
      <c r="I116" s="36"/>
    </row>
    <row r="117" spans="1:9" ht="19.5" customHeight="1">
      <c r="A117" s="46">
        <v>18</v>
      </c>
      <c r="B117" s="28">
        <v>21040326</v>
      </c>
      <c r="C117" s="29" t="s">
        <v>330</v>
      </c>
      <c r="D117" s="30" t="s">
        <v>119</v>
      </c>
      <c r="E117" s="48">
        <v>37641</v>
      </c>
      <c r="F117" s="28" t="s">
        <v>303</v>
      </c>
      <c r="G117" s="31"/>
      <c r="H117" s="36"/>
      <c r="I117" s="36"/>
    </row>
    <row r="118" spans="1:9" ht="19.5" customHeight="1">
      <c r="A118" s="46">
        <v>19</v>
      </c>
      <c r="B118" s="28">
        <v>21040325</v>
      </c>
      <c r="C118" s="29" t="s">
        <v>151</v>
      </c>
      <c r="D118" s="30" t="s">
        <v>119</v>
      </c>
      <c r="E118" s="48">
        <v>37641</v>
      </c>
      <c r="F118" s="28" t="s">
        <v>303</v>
      </c>
      <c r="G118" s="31"/>
      <c r="H118" s="34"/>
      <c r="I118" s="34"/>
    </row>
    <row r="119" spans="1:9" ht="19.5" customHeight="1">
      <c r="A119" s="46">
        <v>20</v>
      </c>
      <c r="B119" s="28">
        <v>20040555</v>
      </c>
      <c r="C119" s="29" t="s">
        <v>273</v>
      </c>
      <c r="D119" s="30" t="s">
        <v>119</v>
      </c>
      <c r="E119" s="48">
        <v>37484</v>
      </c>
      <c r="F119" s="28" t="s">
        <v>331</v>
      </c>
      <c r="G119" s="31"/>
      <c r="H119" s="34"/>
      <c r="I119" s="34"/>
    </row>
    <row r="120" spans="1:9" ht="19.5" customHeight="1">
      <c r="A120" s="46">
        <v>21</v>
      </c>
      <c r="B120" s="28">
        <v>21040075</v>
      </c>
      <c r="C120" s="29" t="s">
        <v>332</v>
      </c>
      <c r="D120" s="30" t="s">
        <v>333</v>
      </c>
      <c r="E120" s="48">
        <v>37928</v>
      </c>
      <c r="F120" s="28" t="s">
        <v>303</v>
      </c>
      <c r="G120" s="31"/>
      <c r="H120" s="34"/>
      <c r="I120" s="34"/>
    </row>
    <row r="121" spans="1:9" ht="19.5" customHeight="1">
      <c r="A121" s="46">
        <v>22</v>
      </c>
      <c r="B121" s="28">
        <v>21040055</v>
      </c>
      <c r="C121" s="29" t="s">
        <v>334</v>
      </c>
      <c r="D121" s="30" t="s">
        <v>333</v>
      </c>
      <c r="E121" s="48">
        <v>37893</v>
      </c>
      <c r="F121" s="28" t="s">
        <v>303</v>
      </c>
      <c r="G121" s="31"/>
      <c r="H121" s="34"/>
      <c r="I121" s="34"/>
    </row>
    <row r="122" spans="1:9" ht="19.5" customHeight="1">
      <c r="A122" s="46">
        <v>23</v>
      </c>
      <c r="B122" s="28">
        <v>21040878</v>
      </c>
      <c r="C122" s="29" t="s">
        <v>335</v>
      </c>
      <c r="D122" s="30" t="s">
        <v>336</v>
      </c>
      <c r="E122" s="48">
        <v>37836</v>
      </c>
      <c r="F122" s="28" t="s">
        <v>250</v>
      </c>
      <c r="G122" s="31"/>
      <c r="H122" s="34"/>
      <c r="I122" s="34"/>
    </row>
    <row r="123" spans="1:11" ht="21.75" customHeight="1">
      <c r="A123" s="46"/>
      <c r="B123" s="31"/>
      <c r="C123" s="29"/>
      <c r="D123" s="30"/>
      <c r="E123" s="31"/>
      <c r="F123" s="31"/>
      <c r="G123" s="33"/>
      <c r="H123" s="34"/>
      <c r="I123" s="34"/>
      <c r="J123" s="44"/>
      <c r="K123" s="44"/>
    </row>
    <row r="124" spans="1:11" ht="21.75" customHeight="1">
      <c r="A124" s="46"/>
      <c r="B124" s="31"/>
      <c r="C124" s="29"/>
      <c r="D124" s="30"/>
      <c r="E124" s="31"/>
      <c r="F124" s="32"/>
      <c r="G124" s="33"/>
      <c r="H124" s="34"/>
      <c r="I124" s="34"/>
      <c r="J124" s="44"/>
      <c r="K124" s="44"/>
    </row>
    <row r="125" spans="1:11" ht="21.75" customHeight="1">
      <c r="A125" s="46"/>
      <c r="B125" s="31"/>
      <c r="C125" s="29"/>
      <c r="D125" s="30"/>
      <c r="E125" s="31"/>
      <c r="F125" s="32"/>
      <c r="G125" s="33"/>
      <c r="H125" s="34"/>
      <c r="I125" s="34"/>
      <c r="J125" s="44"/>
      <c r="K125" s="44"/>
    </row>
    <row r="126" spans="1:11" ht="21.75" customHeight="1">
      <c r="A126" s="46"/>
      <c r="B126" s="31"/>
      <c r="C126" s="29"/>
      <c r="D126" s="30"/>
      <c r="E126" s="35"/>
      <c r="F126" s="32"/>
      <c r="G126" s="33"/>
      <c r="H126" s="34"/>
      <c r="I126" s="34"/>
      <c r="J126" s="44"/>
      <c r="K126" s="44"/>
    </row>
    <row r="127" spans="1:11" ht="21.75" customHeight="1">
      <c r="A127" s="46"/>
      <c r="B127" s="31"/>
      <c r="C127" s="29"/>
      <c r="D127" s="30"/>
      <c r="E127" s="31"/>
      <c r="F127" s="32"/>
      <c r="G127" s="33"/>
      <c r="H127" s="34"/>
      <c r="I127" s="34"/>
      <c r="J127" s="44"/>
      <c r="K127" s="44"/>
    </row>
    <row r="128" spans="1:11" ht="21.75" customHeight="1">
      <c r="A128" s="46"/>
      <c r="B128" s="31"/>
      <c r="C128" s="29"/>
      <c r="D128" s="30"/>
      <c r="E128" s="31"/>
      <c r="F128" s="32"/>
      <c r="G128" s="33"/>
      <c r="H128" s="34"/>
      <c r="I128" s="34"/>
      <c r="J128" s="44"/>
      <c r="K128" s="44"/>
    </row>
    <row r="129" spans="1:9" ht="21.75" customHeight="1">
      <c r="A129" s="46"/>
      <c r="B129" s="31"/>
      <c r="C129" s="29"/>
      <c r="D129" s="30"/>
      <c r="E129" s="31"/>
      <c r="F129" s="32"/>
      <c r="G129" s="33"/>
      <c r="H129" s="36"/>
      <c r="I129" s="36"/>
    </row>
    <row r="130" spans="1:11" ht="21.75" customHeight="1">
      <c r="A130" s="46"/>
      <c r="B130" s="31"/>
      <c r="C130" s="29"/>
      <c r="D130" s="30"/>
      <c r="E130" s="31"/>
      <c r="F130" s="32"/>
      <c r="G130" s="33"/>
      <c r="H130" s="34"/>
      <c r="I130" s="34"/>
      <c r="J130" s="44"/>
      <c r="K130" s="44"/>
    </row>
    <row r="131" spans="1:9" ht="23.25" customHeight="1">
      <c r="A131" s="27"/>
      <c r="B131" s="28"/>
      <c r="C131" s="29"/>
      <c r="D131" s="30"/>
      <c r="E131" s="35"/>
      <c r="F131" s="31"/>
      <c r="G131" s="37"/>
      <c r="H131" s="36"/>
      <c r="I131" s="36"/>
    </row>
    <row r="132" spans="1:9" ht="18.75" customHeight="1">
      <c r="A132" s="38" t="s">
        <v>19</v>
      </c>
      <c r="B132" s="38"/>
      <c r="C132" s="39"/>
      <c r="D132" s="39"/>
      <c r="E132" s="38" t="s">
        <v>20</v>
      </c>
      <c r="F132" s="38"/>
      <c r="G132" s="38" t="s">
        <v>21</v>
      </c>
      <c r="H132" s="38"/>
      <c r="I132" s="38"/>
    </row>
    <row r="133" spans="1:9" ht="18.75" customHeight="1">
      <c r="A133" s="38" t="s">
        <v>22</v>
      </c>
      <c r="B133" s="38"/>
      <c r="C133" s="39"/>
      <c r="D133" s="39"/>
      <c r="E133" s="40"/>
      <c r="F133" s="40"/>
      <c r="G133" s="40" t="s">
        <v>23</v>
      </c>
      <c r="H133" s="38"/>
      <c r="I133" s="38"/>
    </row>
    <row r="134" spans="1:9" ht="18.75" customHeight="1">
      <c r="A134" s="38" t="s">
        <v>24</v>
      </c>
      <c r="B134" s="40"/>
      <c r="C134" s="39"/>
      <c r="D134" s="39"/>
      <c r="E134" s="40"/>
      <c r="F134" s="40"/>
      <c r="G134" s="40" t="s">
        <v>25</v>
      </c>
      <c r="H134" s="38"/>
      <c r="I134" s="38"/>
    </row>
    <row r="135" spans="2:9" ht="18.75" customHeight="1">
      <c r="B135" s="38"/>
      <c r="C135" s="39"/>
      <c r="D135" s="39"/>
      <c r="F135" s="51" t="s">
        <v>233</v>
      </c>
      <c r="G135" s="51"/>
      <c r="H135" s="51"/>
      <c r="I135" s="51"/>
    </row>
    <row r="136" spans="2:9" ht="21.75" customHeight="1">
      <c r="B136" s="41"/>
      <c r="C136" s="42"/>
      <c r="D136" s="42"/>
      <c r="E136" s="4"/>
      <c r="G136" s="41" t="s">
        <v>26</v>
      </c>
      <c r="I136" s="38"/>
    </row>
    <row r="137" spans="1:8" s="2" customFormat="1" ht="20.25" customHeight="1">
      <c r="A137" s="10"/>
      <c r="B137" s="7"/>
      <c r="C137" s="11"/>
      <c r="D137" s="11"/>
      <c r="E137" s="12"/>
      <c r="G137" s="13"/>
      <c r="H137" s="8"/>
    </row>
    <row r="138" spans="1:8" s="2" customFormat="1" ht="20.25" customHeight="1">
      <c r="A138" s="10"/>
      <c r="B138" s="7"/>
      <c r="C138" s="11"/>
      <c r="D138" s="11"/>
      <c r="E138" s="12"/>
      <c r="G138" s="13"/>
      <c r="H138" s="8"/>
    </row>
    <row r="139" spans="1:8" s="1" customFormat="1" ht="22.5">
      <c r="A139" s="6" t="s">
        <v>0</v>
      </c>
      <c r="B139" s="7"/>
      <c r="C139" s="7"/>
      <c r="D139" s="7"/>
      <c r="F139" s="8"/>
      <c r="G139" s="9" t="s">
        <v>9</v>
      </c>
      <c r="H139" s="8"/>
    </row>
    <row r="140" spans="1:8" s="2" customFormat="1" ht="20.25" customHeight="1">
      <c r="A140" s="10" t="s">
        <v>1</v>
      </c>
      <c r="B140" s="7"/>
      <c r="C140" s="11"/>
      <c r="D140" s="11"/>
      <c r="E140" s="12"/>
      <c r="G140" s="13" t="s">
        <v>27</v>
      </c>
      <c r="H140" s="8"/>
    </row>
    <row r="141" spans="1:8" s="2" customFormat="1" ht="20.25" customHeight="1">
      <c r="A141" s="10"/>
      <c r="B141" s="7"/>
      <c r="C141" s="11"/>
      <c r="D141" s="11"/>
      <c r="E141" s="12"/>
      <c r="G141" s="13"/>
      <c r="H141" s="8"/>
    </row>
    <row r="142" spans="2:9" s="2" customFormat="1" ht="18.75">
      <c r="B142" s="11"/>
      <c r="C142" s="11"/>
      <c r="D142" s="11"/>
      <c r="E142" s="14" t="s">
        <v>10</v>
      </c>
      <c r="F142" s="15" t="s">
        <v>234</v>
      </c>
      <c r="H142" s="16" t="s">
        <v>11</v>
      </c>
      <c r="I142" s="15"/>
    </row>
    <row r="143" spans="1:9" s="2" customFormat="1" ht="18.75">
      <c r="A143" s="3" t="s">
        <v>29</v>
      </c>
      <c r="B143" s="7" t="s">
        <v>422</v>
      </c>
      <c r="C143" s="7"/>
      <c r="D143" s="11"/>
      <c r="E143" s="14" t="s">
        <v>2</v>
      </c>
      <c r="F143" s="15"/>
      <c r="G143" s="8"/>
      <c r="H143" s="17" t="s">
        <v>12</v>
      </c>
      <c r="I143" s="15"/>
    </row>
    <row r="144" spans="1:9" s="2" customFormat="1" ht="18.75">
      <c r="A144" s="3" t="s">
        <v>28</v>
      </c>
      <c r="B144" s="47">
        <v>4179565497</v>
      </c>
      <c r="C144" s="7" t="s">
        <v>427</v>
      </c>
      <c r="D144" s="11"/>
      <c r="E144" s="14" t="s">
        <v>235</v>
      </c>
      <c r="F144" s="8"/>
      <c r="G144" s="18"/>
      <c r="H144" s="17" t="s">
        <v>13</v>
      </c>
      <c r="I144" s="15">
        <v>4</v>
      </c>
    </row>
    <row r="145" spans="1:9" s="3" customFormat="1" ht="12.75">
      <c r="A145" s="19" t="s">
        <v>3</v>
      </c>
      <c r="B145" s="19" t="s">
        <v>4</v>
      </c>
      <c r="C145" s="20" t="s">
        <v>14</v>
      </c>
      <c r="D145" s="20"/>
      <c r="E145" s="21" t="s">
        <v>5</v>
      </c>
      <c r="F145" s="20" t="s">
        <v>6</v>
      </c>
      <c r="G145" s="19" t="s">
        <v>15</v>
      </c>
      <c r="H145" s="19" t="s">
        <v>16</v>
      </c>
      <c r="I145" s="43" t="s">
        <v>17</v>
      </c>
    </row>
    <row r="146" spans="1:9" s="3" customFormat="1" ht="13.5" thickBot="1">
      <c r="A146" s="22"/>
      <c r="B146" s="23"/>
      <c r="C146" s="24"/>
      <c r="D146" s="24"/>
      <c r="E146" s="25" t="s">
        <v>7</v>
      </c>
      <c r="F146" s="26" t="s">
        <v>8</v>
      </c>
      <c r="G146" s="23"/>
      <c r="H146" s="23" t="s">
        <v>18</v>
      </c>
      <c r="I146" s="23"/>
    </row>
    <row r="147" spans="1:11" ht="19.5" customHeight="1" thickTop="1">
      <c r="A147" s="46">
        <v>1</v>
      </c>
      <c r="B147" s="28">
        <v>21040884</v>
      </c>
      <c r="C147" s="29" t="s">
        <v>337</v>
      </c>
      <c r="D147" s="30" t="s">
        <v>126</v>
      </c>
      <c r="E147" s="48">
        <v>37699</v>
      </c>
      <c r="F147" s="28" t="s">
        <v>248</v>
      </c>
      <c r="G147" s="31"/>
      <c r="H147" s="34"/>
      <c r="I147" s="34"/>
      <c r="J147" s="44"/>
      <c r="K147" s="44"/>
    </row>
    <row r="148" spans="1:11" ht="19.5" customHeight="1">
      <c r="A148" s="46">
        <v>2</v>
      </c>
      <c r="B148" s="28">
        <v>21040889</v>
      </c>
      <c r="C148" s="29" t="s">
        <v>338</v>
      </c>
      <c r="D148" s="30" t="s">
        <v>126</v>
      </c>
      <c r="E148" s="48">
        <v>37897</v>
      </c>
      <c r="F148" s="28" t="s">
        <v>254</v>
      </c>
      <c r="G148" s="31"/>
      <c r="H148" s="34"/>
      <c r="I148" s="34"/>
      <c r="J148" s="44"/>
      <c r="K148" s="44"/>
    </row>
    <row r="149" spans="1:11" ht="19.5" customHeight="1">
      <c r="A149" s="46">
        <v>3</v>
      </c>
      <c r="B149" s="28">
        <v>21040883</v>
      </c>
      <c r="C149" s="29" t="s">
        <v>339</v>
      </c>
      <c r="D149" s="30" t="s">
        <v>126</v>
      </c>
      <c r="E149" s="48">
        <v>37957</v>
      </c>
      <c r="F149" s="28" t="s">
        <v>245</v>
      </c>
      <c r="G149" s="31"/>
      <c r="H149" s="34"/>
      <c r="I149" s="34"/>
      <c r="J149" s="44"/>
      <c r="K149" s="44"/>
    </row>
    <row r="150" spans="1:11" ht="19.5" customHeight="1">
      <c r="A150" s="46">
        <v>4</v>
      </c>
      <c r="B150" s="28">
        <v>21041025</v>
      </c>
      <c r="C150" s="29" t="s">
        <v>340</v>
      </c>
      <c r="D150" s="30" t="s">
        <v>126</v>
      </c>
      <c r="E150" s="48">
        <v>37766</v>
      </c>
      <c r="F150" s="28" t="s">
        <v>243</v>
      </c>
      <c r="G150" s="31"/>
      <c r="H150" s="34"/>
      <c r="I150" s="34"/>
      <c r="J150" s="44"/>
      <c r="K150" s="44"/>
    </row>
    <row r="151" spans="1:11" ht="19.5" customHeight="1">
      <c r="A151" s="46">
        <v>5</v>
      </c>
      <c r="B151" s="28">
        <v>21040885</v>
      </c>
      <c r="C151" s="29" t="s">
        <v>341</v>
      </c>
      <c r="D151" s="30" t="s">
        <v>126</v>
      </c>
      <c r="E151" s="48">
        <v>37860</v>
      </c>
      <c r="F151" s="28" t="s">
        <v>243</v>
      </c>
      <c r="G151" s="31"/>
      <c r="H151" s="34"/>
      <c r="I151" s="34"/>
      <c r="J151" s="44"/>
      <c r="K151" s="44"/>
    </row>
    <row r="152" spans="1:11" ht="19.5" customHeight="1">
      <c r="A152" s="46">
        <v>6</v>
      </c>
      <c r="B152" s="28">
        <v>21040333</v>
      </c>
      <c r="C152" s="29" t="s">
        <v>228</v>
      </c>
      <c r="D152" s="30" t="s">
        <v>126</v>
      </c>
      <c r="E152" s="48">
        <v>37939</v>
      </c>
      <c r="F152" s="28" t="s">
        <v>285</v>
      </c>
      <c r="G152" s="31"/>
      <c r="H152" s="34"/>
      <c r="I152" s="34"/>
      <c r="J152" s="44"/>
      <c r="K152" s="44"/>
    </row>
    <row r="153" spans="1:11" ht="19.5" customHeight="1">
      <c r="A153" s="46">
        <v>7</v>
      </c>
      <c r="B153" s="28">
        <v>21040886</v>
      </c>
      <c r="C153" s="29" t="s">
        <v>342</v>
      </c>
      <c r="D153" s="30" t="s">
        <v>126</v>
      </c>
      <c r="E153" s="48">
        <v>37973</v>
      </c>
      <c r="F153" s="28" t="s">
        <v>237</v>
      </c>
      <c r="G153" s="31"/>
      <c r="H153" s="34"/>
      <c r="I153" s="34"/>
      <c r="J153" s="44"/>
      <c r="K153" s="44"/>
    </row>
    <row r="154" spans="1:9" ht="19.5" customHeight="1">
      <c r="A154" s="46">
        <v>8</v>
      </c>
      <c r="B154" s="28">
        <v>21040895</v>
      </c>
      <c r="C154" s="29" t="s">
        <v>343</v>
      </c>
      <c r="D154" s="30" t="s">
        <v>126</v>
      </c>
      <c r="E154" s="48">
        <v>37125</v>
      </c>
      <c r="F154" s="28" t="s">
        <v>237</v>
      </c>
      <c r="G154" s="31"/>
      <c r="H154" s="36"/>
      <c r="I154" s="36"/>
    </row>
    <row r="155" spans="1:11" ht="19.5" customHeight="1">
      <c r="A155" s="46">
        <v>9</v>
      </c>
      <c r="B155" s="28">
        <v>21041029</v>
      </c>
      <c r="C155" s="29" t="s">
        <v>242</v>
      </c>
      <c r="D155" s="30" t="s">
        <v>126</v>
      </c>
      <c r="E155" s="48">
        <v>37909</v>
      </c>
      <c r="F155" s="28" t="s">
        <v>260</v>
      </c>
      <c r="G155" s="31"/>
      <c r="H155" s="34"/>
      <c r="I155" s="34"/>
      <c r="J155" s="44"/>
      <c r="K155" s="44"/>
    </row>
    <row r="156" spans="1:11" ht="19.5" customHeight="1">
      <c r="A156" s="46">
        <v>10</v>
      </c>
      <c r="B156" s="28">
        <v>21040898</v>
      </c>
      <c r="C156" s="29" t="s">
        <v>344</v>
      </c>
      <c r="D156" s="30" t="s">
        <v>145</v>
      </c>
      <c r="E156" s="48">
        <v>37974</v>
      </c>
      <c r="F156" s="28" t="s">
        <v>245</v>
      </c>
      <c r="G156" s="31"/>
      <c r="H156" s="34"/>
      <c r="I156" s="34"/>
      <c r="J156" s="44"/>
      <c r="K156" s="44"/>
    </row>
    <row r="157" spans="1:11" ht="19.5" customHeight="1">
      <c r="A157" s="46">
        <v>11</v>
      </c>
      <c r="B157" s="28">
        <v>21040062</v>
      </c>
      <c r="C157" s="29" t="s">
        <v>345</v>
      </c>
      <c r="D157" s="30" t="s">
        <v>346</v>
      </c>
      <c r="E157" s="48">
        <v>37943</v>
      </c>
      <c r="F157" s="28" t="s">
        <v>285</v>
      </c>
      <c r="G157" s="31"/>
      <c r="H157" s="34"/>
      <c r="I157" s="34"/>
      <c r="J157" s="44"/>
      <c r="K157" s="44"/>
    </row>
    <row r="158" spans="1:11" ht="19.5" customHeight="1">
      <c r="A158" s="46">
        <v>12</v>
      </c>
      <c r="B158" s="28">
        <v>21040422</v>
      </c>
      <c r="C158" s="29" t="s">
        <v>338</v>
      </c>
      <c r="D158" s="30" t="s">
        <v>346</v>
      </c>
      <c r="E158" s="48">
        <v>37895</v>
      </c>
      <c r="F158" s="28" t="s">
        <v>285</v>
      </c>
      <c r="G158" s="31"/>
      <c r="H158" s="34"/>
      <c r="I158" s="34"/>
      <c r="J158" s="44"/>
      <c r="K158" s="44"/>
    </row>
    <row r="159" spans="1:11" ht="19.5" customHeight="1">
      <c r="A159" s="46">
        <v>13</v>
      </c>
      <c r="B159" s="28">
        <v>21041032</v>
      </c>
      <c r="C159" s="29" t="s">
        <v>347</v>
      </c>
      <c r="D159" s="30" t="s">
        <v>149</v>
      </c>
      <c r="E159" s="48">
        <v>37811</v>
      </c>
      <c r="F159" s="28" t="s">
        <v>243</v>
      </c>
      <c r="G159" s="31"/>
      <c r="H159" s="34"/>
      <c r="I159" s="34"/>
      <c r="J159" s="44"/>
      <c r="K159" s="44"/>
    </row>
    <row r="160" spans="1:11" ht="19.5" customHeight="1">
      <c r="A160" s="46">
        <v>14</v>
      </c>
      <c r="B160" s="28">
        <v>21040266</v>
      </c>
      <c r="C160" s="29" t="s">
        <v>348</v>
      </c>
      <c r="D160" s="30" t="s">
        <v>152</v>
      </c>
      <c r="E160" s="48">
        <v>37984</v>
      </c>
      <c r="F160" s="28" t="s">
        <v>285</v>
      </c>
      <c r="G160" s="31"/>
      <c r="H160" s="34"/>
      <c r="I160" s="34"/>
      <c r="J160" s="44"/>
      <c r="K160" s="44"/>
    </row>
    <row r="161" spans="1:9" ht="19.5" customHeight="1">
      <c r="A161" s="46">
        <v>15</v>
      </c>
      <c r="B161" s="28">
        <v>21040087</v>
      </c>
      <c r="C161" s="29" t="s">
        <v>70</v>
      </c>
      <c r="D161" s="30" t="s">
        <v>152</v>
      </c>
      <c r="E161" s="48">
        <v>37981</v>
      </c>
      <c r="F161" s="28" t="s">
        <v>285</v>
      </c>
      <c r="G161" s="31"/>
      <c r="H161" s="36"/>
      <c r="I161" s="36"/>
    </row>
    <row r="162" spans="1:9" ht="19.5" customHeight="1">
      <c r="A162" s="46">
        <v>16</v>
      </c>
      <c r="B162" s="28">
        <v>21040901</v>
      </c>
      <c r="C162" s="29" t="s">
        <v>349</v>
      </c>
      <c r="D162" s="30" t="s">
        <v>152</v>
      </c>
      <c r="E162" s="48">
        <v>37833</v>
      </c>
      <c r="F162" s="28" t="s">
        <v>254</v>
      </c>
      <c r="G162" s="31"/>
      <c r="H162" s="36"/>
      <c r="I162" s="36"/>
    </row>
    <row r="163" spans="1:9" ht="19.5" customHeight="1">
      <c r="A163" s="46">
        <v>17</v>
      </c>
      <c r="B163" s="28">
        <v>21041035</v>
      </c>
      <c r="C163" s="29" t="s">
        <v>350</v>
      </c>
      <c r="D163" s="30" t="s">
        <v>152</v>
      </c>
      <c r="E163" s="48">
        <v>37755</v>
      </c>
      <c r="F163" s="28" t="s">
        <v>260</v>
      </c>
      <c r="G163" s="31"/>
      <c r="H163" s="36"/>
      <c r="I163" s="36"/>
    </row>
    <row r="164" spans="1:9" ht="19.5" customHeight="1">
      <c r="A164" s="46">
        <v>18</v>
      </c>
      <c r="B164" s="28">
        <v>21040907</v>
      </c>
      <c r="C164" s="29" t="s">
        <v>351</v>
      </c>
      <c r="D164" s="30" t="s">
        <v>152</v>
      </c>
      <c r="E164" s="48">
        <v>37891</v>
      </c>
      <c r="F164" s="28" t="s">
        <v>237</v>
      </c>
      <c r="G164" s="31"/>
      <c r="H164" s="36"/>
      <c r="I164" s="36"/>
    </row>
    <row r="165" spans="1:9" ht="19.5" customHeight="1">
      <c r="A165" s="46">
        <v>19</v>
      </c>
      <c r="B165" s="28">
        <v>21040909</v>
      </c>
      <c r="C165" s="29" t="s">
        <v>352</v>
      </c>
      <c r="D165" s="30" t="s">
        <v>353</v>
      </c>
      <c r="E165" s="48">
        <v>37895</v>
      </c>
      <c r="F165" s="28" t="s">
        <v>237</v>
      </c>
      <c r="G165" s="31"/>
      <c r="H165" s="34"/>
      <c r="I165" s="34"/>
    </row>
    <row r="166" spans="1:9" ht="19.5" customHeight="1">
      <c r="A166" s="46">
        <v>20</v>
      </c>
      <c r="B166" s="28">
        <v>21040504</v>
      </c>
      <c r="C166" s="29" t="s">
        <v>354</v>
      </c>
      <c r="D166" s="30" t="s">
        <v>157</v>
      </c>
      <c r="E166" s="48">
        <v>37852</v>
      </c>
      <c r="F166" s="28" t="s">
        <v>355</v>
      </c>
      <c r="G166" s="31"/>
      <c r="H166" s="34"/>
      <c r="I166" s="34"/>
    </row>
    <row r="167" spans="1:9" ht="19.5" customHeight="1">
      <c r="A167" s="46">
        <v>21</v>
      </c>
      <c r="B167" s="28">
        <v>21040038</v>
      </c>
      <c r="C167" s="29" t="s">
        <v>356</v>
      </c>
      <c r="D167" s="30" t="s">
        <v>157</v>
      </c>
      <c r="E167" s="48">
        <v>37927</v>
      </c>
      <c r="F167" s="28" t="s">
        <v>285</v>
      </c>
      <c r="G167" s="31"/>
      <c r="H167" s="34"/>
      <c r="I167" s="34"/>
    </row>
    <row r="168" spans="1:9" ht="19.5" customHeight="1">
      <c r="A168" s="46">
        <v>22</v>
      </c>
      <c r="B168" s="28">
        <v>21040911</v>
      </c>
      <c r="C168" s="29" t="s">
        <v>265</v>
      </c>
      <c r="D168" s="30" t="s">
        <v>157</v>
      </c>
      <c r="E168" s="48">
        <v>37934</v>
      </c>
      <c r="F168" s="28" t="s">
        <v>243</v>
      </c>
      <c r="G168" s="31"/>
      <c r="H168" s="34"/>
      <c r="I168" s="34"/>
    </row>
    <row r="169" spans="1:9" ht="19.5" customHeight="1">
      <c r="A169" s="46">
        <v>23</v>
      </c>
      <c r="B169" s="28">
        <v>21040598</v>
      </c>
      <c r="C169" s="29" t="s">
        <v>357</v>
      </c>
      <c r="D169" s="30" t="s">
        <v>161</v>
      </c>
      <c r="E169" s="48">
        <v>37752</v>
      </c>
      <c r="F169" s="28" t="s">
        <v>239</v>
      </c>
      <c r="G169" s="31"/>
      <c r="H169" s="34"/>
      <c r="I169" s="34"/>
    </row>
    <row r="170" spans="1:11" ht="21.75" customHeight="1">
      <c r="A170" s="46">
        <v>24</v>
      </c>
      <c r="B170" s="31"/>
      <c r="C170" s="29"/>
      <c r="D170" s="30"/>
      <c r="E170" s="31"/>
      <c r="F170" s="31"/>
      <c r="G170" s="33"/>
      <c r="H170" s="34"/>
      <c r="I170" s="34"/>
      <c r="J170" s="44"/>
      <c r="K170" s="44"/>
    </row>
    <row r="171" spans="1:11" ht="21.75" customHeight="1">
      <c r="A171" s="46"/>
      <c r="B171" s="31"/>
      <c r="C171" s="29"/>
      <c r="D171" s="30"/>
      <c r="E171" s="31"/>
      <c r="F171" s="32"/>
      <c r="G171" s="33"/>
      <c r="H171" s="34"/>
      <c r="I171" s="34"/>
      <c r="J171" s="44"/>
      <c r="K171" s="44"/>
    </row>
    <row r="172" spans="1:11" ht="21.75" customHeight="1">
      <c r="A172" s="46"/>
      <c r="B172" s="31"/>
      <c r="C172" s="29"/>
      <c r="D172" s="30"/>
      <c r="E172" s="31"/>
      <c r="F172" s="32"/>
      <c r="G172" s="33"/>
      <c r="H172" s="34"/>
      <c r="I172" s="34"/>
      <c r="J172" s="44"/>
      <c r="K172" s="44"/>
    </row>
    <row r="173" spans="1:11" ht="21.75" customHeight="1">
      <c r="A173" s="46"/>
      <c r="B173" s="31"/>
      <c r="C173" s="29"/>
      <c r="D173" s="30"/>
      <c r="E173" s="35"/>
      <c r="F173" s="32"/>
      <c r="G173" s="33"/>
      <c r="H173" s="34"/>
      <c r="I173" s="34"/>
      <c r="J173" s="44"/>
      <c r="K173" s="44"/>
    </row>
    <row r="174" spans="1:11" ht="21.75" customHeight="1">
      <c r="A174" s="46"/>
      <c r="B174" s="31"/>
      <c r="C174" s="29"/>
      <c r="D174" s="30"/>
      <c r="E174" s="31"/>
      <c r="F174" s="32"/>
      <c r="G174" s="33"/>
      <c r="H174" s="34"/>
      <c r="I174" s="34"/>
      <c r="J174" s="44"/>
      <c r="K174" s="44"/>
    </row>
    <row r="175" spans="1:11" ht="21.75" customHeight="1">
      <c r="A175" s="46"/>
      <c r="B175" s="31"/>
      <c r="C175" s="29"/>
      <c r="D175" s="30"/>
      <c r="E175" s="31"/>
      <c r="F175" s="32"/>
      <c r="G175" s="33"/>
      <c r="H175" s="34"/>
      <c r="I175" s="34"/>
      <c r="J175" s="44"/>
      <c r="K175" s="44"/>
    </row>
    <row r="176" spans="1:9" ht="21.75" customHeight="1">
      <c r="A176" s="46"/>
      <c r="B176" s="31"/>
      <c r="C176" s="29"/>
      <c r="D176" s="30"/>
      <c r="E176" s="31"/>
      <c r="F176" s="32"/>
      <c r="G176" s="33"/>
      <c r="H176" s="36"/>
      <c r="I176" s="36"/>
    </row>
    <row r="177" spans="1:11" ht="21.75" customHeight="1">
      <c r="A177" s="46"/>
      <c r="B177" s="31"/>
      <c r="C177" s="29"/>
      <c r="D177" s="30"/>
      <c r="E177" s="31"/>
      <c r="F177" s="32"/>
      <c r="G177" s="33"/>
      <c r="H177" s="34"/>
      <c r="I177" s="34"/>
      <c r="J177" s="44"/>
      <c r="K177" s="44"/>
    </row>
    <row r="178" spans="1:9" ht="23.25" customHeight="1">
      <c r="A178" s="27"/>
      <c r="B178" s="28"/>
      <c r="C178" s="29"/>
      <c r="D178" s="30"/>
      <c r="E178" s="35"/>
      <c r="F178" s="31"/>
      <c r="G178" s="37"/>
      <c r="H178" s="36"/>
      <c r="I178" s="36"/>
    </row>
    <row r="179" spans="1:9" ht="18.75" customHeight="1">
      <c r="A179" s="38" t="s">
        <v>19</v>
      </c>
      <c r="B179" s="38"/>
      <c r="C179" s="39"/>
      <c r="D179" s="39"/>
      <c r="E179" s="38" t="s">
        <v>20</v>
      </c>
      <c r="F179" s="38"/>
      <c r="G179" s="38" t="s">
        <v>21</v>
      </c>
      <c r="H179" s="38"/>
      <c r="I179" s="38"/>
    </row>
    <row r="180" spans="1:9" ht="18.75" customHeight="1">
      <c r="A180" s="38" t="s">
        <v>22</v>
      </c>
      <c r="B180" s="38"/>
      <c r="C180" s="39"/>
      <c r="D180" s="39"/>
      <c r="E180" s="40"/>
      <c r="F180" s="40"/>
      <c r="G180" s="40" t="s">
        <v>23</v>
      </c>
      <c r="H180" s="38"/>
      <c r="I180" s="38"/>
    </row>
    <row r="181" spans="1:9" ht="18.75" customHeight="1">
      <c r="A181" s="38" t="s">
        <v>24</v>
      </c>
      <c r="B181" s="40"/>
      <c r="C181" s="39"/>
      <c r="D181" s="39"/>
      <c r="E181" s="40"/>
      <c r="F181" s="40"/>
      <c r="G181" s="40" t="s">
        <v>25</v>
      </c>
      <c r="H181" s="38"/>
      <c r="I181" s="38"/>
    </row>
    <row r="182" spans="2:9" ht="18.75" customHeight="1">
      <c r="B182" s="38"/>
      <c r="C182" s="39"/>
      <c r="D182" s="39"/>
      <c r="F182" s="51" t="s">
        <v>233</v>
      </c>
      <c r="G182" s="51"/>
      <c r="H182" s="51"/>
      <c r="I182" s="51"/>
    </row>
    <row r="183" spans="2:9" ht="21.75" customHeight="1">
      <c r="B183" s="41"/>
      <c r="C183" s="42"/>
      <c r="D183" s="42"/>
      <c r="E183" s="4"/>
      <c r="G183" s="41" t="s">
        <v>26</v>
      </c>
      <c r="I183" s="38"/>
    </row>
    <row r="187" spans="1:8" s="1" customFormat="1" ht="22.5">
      <c r="A187" s="6" t="s">
        <v>0</v>
      </c>
      <c r="B187" s="7"/>
      <c r="C187" s="7"/>
      <c r="D187" s="7"/>
      <c r="F187" s="8"/>
      <c r="G187" s="9" t="s">
        <v>9</v>
      </c>
      <c r="H187" s="8"/>
    </row>
    <row r="188" spans="1:8" s="2" customFormat="1" ht="20.25" customHeight="1">
      <c r="A188" s="10" t="s">
        <v>1</v>
      </c>
      <c r="B188" s="7"/>
      <c r="C188" s="11"/>
      <c r="D188" s="11"/>
      <c r="E188" s="12"/>
      <c r="G188" s="13" t="s">
        <v>27</v>
      </c>
      <c r="H188" s="8"/>
    </row>
    <row r="189" spans="1:8" s="2" customFormat="1" ht="20.25" customHeight="1">
      <c r="A189" s="10"/>
      <c r="B189" s="7"/>
      <c r="C189" s="11"/>
      <c r="D189" s="11"/>
      <c r="E189" s="12"/>
      <c r="G189" s="13"/>
      <c r="H189" s="8"/>
    </row>
    <row r="190" spans="2:9" s="2" customFormat="1" ht="18.75">
      <c r="B190" s="11"/>
      <c r="C190" s="11"/>
      <c r="D190" s="11"/>
      <c r="E190" s="14" t="s">
        <v>10</v>
      </c>
      <c r="F190" s="15" t="s">
        <v>234</v>
      </c>
      <c r="H190" s="16" t="s">
        <v>11</v>
      </c>
      <c r="I190" s="15"/>
    </row>
    <row r="191" spans="1:9" s="2" customFormat="1" ht="18.75">
      <c r="A191" s="3" t="s">
        <v>29</v>
      </c>
      <c r="B191" s="7" t="s">
        <v>421</v>
      </c>
      <c r="C191" s="7"/>
      <c r="D191" s="11"/>
      <c r="E191" s="14" t="s">
        <v>2</v>
      </c>
      <c r="F191" s="15"/>
      <c r="G191" s="8"/>
      <c r="H191" s="17" t="s">
        <v>12</v>
      </c>
      <c r="I191" s="15"/>
    </row>
    <row r="192" spans="1:9" s="2" customFormat="1" ht="18.75">
      <c r="A192" s="3" t="s">
        <v>28</v>
      </c>
      <c r="B192" s="47" t="s">
        <v>420</v>
      </c>
      <c r="C192" s="7" t="s">
        <v>423</v>
      </c>
      <c r="D192" s="11"/>
      <c r="E192" s="14" t="s">
        <v>235</v>
      </c>
      <c r="F192" s="8"/>
      <c r="G192" s="18"/>
      <c r="H192" s="17" t="s">
        <v>13</v>
      </c>
      <c r="I192" s="15">
        <v>5</v>
      </c>
    </row>
    <row r="193" spans="1:9" s="3" customFormat="1" ht="12.75">
      <c r="A193" s="19" t="s">
        <v>3</v>
      </c>
      <c r="B193" s="19" t="s">
        <v>4</v>
      </c>
      <c r="C193" s="20" t="s">
        <v>14</v>
      </c>
      <c r="D193" s="20"/>
      <c r="E193" s="21" t="s">
        <v>5</v>
      </c>
      <c r="F193" s="20" t="s">
        <v>6</v>
      </c>
      <c r="G193" s="19" t="s">
        <v>15</v>
      </c>
      <c r="H193" s="19" t="s">
        <v>16</v>
      </c>
      <c r="I193" s="43" t="s">
        <v>17</v>
      </c>
    </row>
    <row r="194" spans="1:9" s="3" customFormat="1" ht="13.5" thickBot="1">
      <c r="A194" s="22"/>
      <c r="B194" s="23"/>
      <c r="C194" s="24"/>
      <c r="D194" s="24"/>
      <c r="E194" s="25" t="s">
        <v>7</v>
      </c>
      <c r="F194" s="26" t="s">
        <v>8</v>
      </c>
      <c r="G194" s="23"/>
      <c r="H194" s="23" t="s">
        <v>18</v>
      </c>
      <c r="I194" s="23"/>
    </row>
    <row r="195" spans="1:11" ht="19.5" customHeight="1" thickTop="1">
      <c r="A195" s="46">
        <v>1</v>
      </c>
      <c r="B195" s="28">
        <v>20040397</v>
      </c>
      <c r="C195" s="29" t="s">
        <v>358</v>
      </c>
      <c r="D195" s="30" t="s">
        <v>161</v>
      </c>
      <c r="E195" s="48">
        <v>37500</v>
      </c>
      <c r="F195" s="28" t="s">
        <v>359</v>
      </c>
      <c r="G195" s="31"/>
      <c r="H195" s="34"/>
      <c r="I195" s="34"/>
      <c r="J195" s="44"/>
      <c r="K195" s="44"/>
    </row>
    <row r="196" spans="1:11" ht="19.5" customHeight="1">
      <c r="A196" s="46">
        <v>2</v>
      </c>
      <c r="B196" s="28">
        <v>21040342</v>
      </c>
      <c r="C196" s="29" t="s">
        <v>360</v>
      </c>
      <c r="D196" s="30" t="s">
        <v>163</v>
      </c>
      <c r="E196" s="48">
        <v>37912</v>
      </c>
      <c r="F196" s="28" t="s">
        <v>285</v>
      </c>
      <c r="G196" s="31"/>
      <c r="H196" s="34"/>
      <c r="I196" s="34"/>
      <c r="J196" s="44"/>
      <c r="K196" s="44"/>
    </row>
    <row r="197" spans="1:11" ht="19.5" customHeight="1">
      <c r="A197" s="46">
        <v>3</v>
      </c>
      <c r="B197" s="28">
        <v>21040217</v>
      </c>
      <c r="C197" s="29" t="s">
        <v>361</v>
      </c>
      <c r="D197" s="30" t="s">
        <v>362</v>
      </c>
      <c r="E197" s="48">
        <v>37904</v>
      </c>
      <c r="F197" s="28" t="s">
        <v>239</v>
      </c>
      <c r="G197" s="31"/>
      <c r="H197" s="34"/>
      <c r="I197" s="34"/>
      <c r="J197" s="44"/>
      <c r="K197" s="44"/>
    </row>
    <row r="198" spans="1:11" ht="19.5" customHeight="1">
      <c r="A198" s="46">
        <v>4</v>
      </c>
      <c r="B198" s="28">
        <v>21041044</v>
      </c>
      <c r="C198" s="29" t="s">
        <v>308</v>
      </c>
      <c r="D198" s="30" t="s">
        <v>168</v>
      </c>
      <c r="E198" s="48">
        <v>37871</v>
      </c>
      <c r="F198" s="28" t="s">
        <v>257</v>
      </c>
      <c r="G198" s="31"/>
      <c r="H198" s="34"/>
      <c r="I198" s="34"/>
      <c r="J198" s="44"/>
      <c r="K198" s="44"/>
    </row>
    <row r="199" spans="1:11" ht="19.5" customHeight="1">
      <c r="A199" s="46">
        <v>5</v>
      </c>
      <c r="B199" s="28">
        <v>21040249</v>
      </c>
      <c r="C199" s="29" t="s">
        <v>363</v>
      </c>
      <c r="D199" s="30" t="s">
        <v>173</v>
      </c>
      <c r="E199" s="48">
        <v>37887</v>
      </c>
      <c r="F199" s="28" t="s">
        <v>364</v>
      </c>
      <c r="G199" s="31"/>
      <c r="H199" s="34"/>
      <c r="I199" s="34"/>
      <c r="J199" s="44"/>
      <c r="K199" s="44"/>
    </row>
    <row r="200" spans="1:11" ht="19.5" customHeight="1">
      <c r="A200" s="46">
        <v>6</v>
      </c>
      <c r="B200" s="28">
        <v>21040503</v>
      </c>
      <c r="C200" s="29" t="s">
        <v>365</v>
      </c>
      <c r="D200" s="30" t="s">
        <v>173</v>
      </c>
      <c r="E200" s="48">
        <v>37943</v>
      </c>
      <c r="F200" s="28" t="s">
        <v>355</v>
      </c>
      <c r="G200" s="31"/>
      <c r="H200" s="34"/>
      <c r="I200" s="34"/>
      <c r="J200" s="44"/>
      <c r="K200" s="44"/>
    </row>
    <row r="201" spans="1:11" ht="19.5" customHeight="1">
      <c r="A201" s="46">
        <v>7</v>
      </c>
      <c r="B201" s="28">
        <v>21040925</v>
      </c>
      <c r="C201" s="29" t="s">
        <v>366</v>
      </c>
      <c r="D201" s="30" t="s">
        <v>173</v>
      </c>
      <c r="E201" s="48">
        <v>37869</v>
      </c>
      <c r="F201" s="28" t="s">
        <v>243</v>
      </c>
      <c r="G201" s="31"/>
      <c r="H201" s="34"/>
      <c r="I201" s="34"/>
      <c r="J201" s="44"/>
      <c r="K201" s="44"/>
    </row>
    <row r="202" spans="1:9" ht="19.5" customHeight="1">
      <c r="A202" s="46">
        <v>8</v>
      </c>
      <c r="B202" s="28">
        <v>19040977</v>
      </c>
      <c r="C202" s="29" t="s">
        <v>177</v>
      </c>
      <c r="D202" s="30" t="s">
        <v>178</v>
      </c>
      <c r="E202" s="48">
        <v>36918</v>
      </c>
      <c r="F202" s="28" t="s">
        <v>367</v>
      </c>
      <c r="G202" s="31"/>
      <c r="H202" s="36"/>
      <c r="I202" s="36"/>
    </row>
    <row r="203" spans="1:11" ht="19.5" customHeight="1">
      <c r="A203" s="46">
        <v>9</v>
      </c>
      <c r="B203" s="28">
        <v>21040138</v>
      </c>
      <c r="C203" s="29" t="s">
        <v>368</v>
      </c>
      <c r="D203" s="30" t="s">
        <v>181</v>
      </c>
      <c r="E203" s="48">
        <v>37927</v>
      </c>
      <c r="F203" s="28" t="s">
        <v>241</v>
      </c>
      <c r="G203" s="31"/>
      <c r="H203" s="34"/>
      <c r="I203" s="34"/>
      <c r="J203" s="44"/>
      <c r="K203" s="44"/>
    </row>
    <row r="204" spans="1:11" ht="19.5" customHeight="1">
      <c r="A204" s="46">
        <v>10</v>
      </c>
      <c r="B204" s="28">
        <v>21040934</v>
      </c>
      <c r="C204" s="29" t="s">
        <v>170</v>
      </c>
      <c r="D204" s="30" t="s">
        <v>190</v>
      </c>
      <c r="E204" s="48">
        <v>37193</v>
      </c>
      <c r="F204" s="28" t="s">
        <v>295</v>
      </c>
      <c r="G204" s="31"/>
      <c r="H204" s="34"/>
      <c r="I204" s="34"/>
      <c r="J204" s="44"/>
      <c r="K204" s="44"/>
    </row>
    <row r="205" spans="1:11" ht="19.5" customHeight="1">
      <c r="A205" s="46">
        <v>11</v>
      </c>
      <c r="B205" s="28">
        <v>21040938</v>
      </c>
      <c r="C205" s="29" t="s">
        <v>113</v>
      </c>
      <c r="D205" s="30" t="s">
        <v>369</v>
      </c>
      <c r="E205" s="48">
        <v>37857</v>
      </c>
      <c r="F205" s="28" t="s">
        <v>243</v>
      </c>
      <c r="G205" s="31"/>
      <c r="H205" s="34"/>
      <c r="I205" s="34"/>
      <c r="J205" s="44"/>
      <c r="K205" s="44"/>
    </row>
    <row r="206" spans="1:11" ht="19.5" customHeight="1">
      <c r="A206" s="46">
        <v>12</v>
      </c>
      <c r="B206" s="28">
        <v>21041049</v>
      </c>
      <c r="C206" s="29" t="s">
        <v>370</v>
      </c>
      <c r="D206" s="30" t="s">
        <v>369</v>
      </c>
      <c r="E206" s="48">
        <v>37930</v>
      </c>
      <c r="F206" s="28" t="s">
        <v>295</v>
      </c>
      <c r="G206" s="31"/>
      <c r="H206" s="34"/>
      <c r="I206" s="34"/>
      <c r="J206" s="44"/>
      <c r="K206" s="44"/>
    </row>
    <row r="207" spans="1:11" ht="19.5" customHeight="1">
      <c r="A207" s="46">
        <v>13</v>
      </c>
      <c r="B207" s="28">
        <v>21040257</v>
      </c>
      <c r="C207" s="29" t="s">
        <v>371</v>
      </c>
      <c r="D207" s="30" t="s">
        <v>369</v>
      </c>
      <c r="E207" s="48">
        <v>37869</v>
      </c>
      <c r="F207" s="28" t="s">
        <v>241</v>
      </c>
      <c r="G207" s="31"/>
      <c r="H207" s="34"/>
      <c r="I207" s="34"/>
      <c r="J207" s="44"/>
      <c r="K207" s="44"/>
    </row>
    <row r="208" spans="1:11" ht="19.5" customHeight="1">
      <c r="A208" s="46">
        <v>14</v>
      </c>
      <c r="B208" s="28">
        <v>21040479</v>
      </c>
      <c r="C208" s="29" t="s">
        <v>372</v>
      </c>
      <c r="D208" s="30" t="s">
        <v>373</v>
      </c>
      <c r="E208" s="48">
        <v>37706</v>
      </c>
      <c r="F208" s="28" t="s">
        <v>364</v>
      </c>
      <c r="G208" s="31"/>
      <c r="H208" s="34"/>
      <c r="I208" s="34"/>
      <c r="J208" s="44"/>
      <c r="K208" s="44"/>
    </row>
    <row r="209" spans="1:9" ht="19.5" customHeight="1">
      <c r="A209" s="46">
        <v>15</v>
      </c>
      <c r="B209" s="28">
        <v>21041052</v>
      </c>
      <c r="C209" s="29" t="s">
        <v>374</v>
      </c>
      <c r="D209" s="30" t="s">
        <v>373</v>
      </c>
      <c r="E209" s="48">
        <v>37908</v>
      </c>
      <c r="F209" s="28" t="s">
        <v>264</v>
      </c>
      <c r="G209" s="31"/>
      <c r="H209" s="36"/>
      <c r="I209" s="36"/>
    </row>
    <row r="210" spans="1:9" ht="19.5" customHeight="1">
      <c r="A210" s="46">
        <v>16</v>
      </c>
      <c r="B210" s="28">
        <v>21040239</v>
      </c>
      <c r="C210" s="29" t="s">
        <v>375</v>
      </c>
      <c r="D210" s="30" t="s">
        <v>193</v>
      </c>
      <c r="E210" s="48">
        <v>37639</v>
      </c>
      <c r="F210" s="28" t="s">
        <v>364</v>
      </c>
      <c r="G210" s="31"/>
      <c r="H210" s="36"/>
      <c r="I210" s="36"/>
    </row>
    <row r="211" spans="1:9" ht="19.5" customHeight="1">
      <c r="A211" s="46">
        <v>17</v>
      </c>
      <c r="B211" s="28">
        <v>21040940</v>
      </c>
      <c r="C211" s="29" t="s">
        <v>376</v>
      </c>
      <c r="D211" s="30" t="s">
        <v>377</v>
      </c>
      <c r="E211" s="48">
        <v>37767</v>
      </c>
      <c r="F211" s="28" t="s">
        <v>254</v>
      </c>
      <c r="G211" s="31"/>
      <c r="H211" s="36"/>
      <c r="I211" s="36"/>
    </row>
    <row r="212" spans="1:9" ht="19.5" customHeight="1">
      <c r="A212" s="46">
        <v>18</v>
      </c>
      <c r="B212" s="28">
        <v>21040942</v>
      </c>
      <c r="C212" s="29" t="s">
        <v>286</v>
      </c>
      <c r="D212" s="30" t="s">
        <v>378</v>
      </c>
      <c r="E212" s="48">
        <v>37832</v>
      </c>
      <c r="F212" s="28" t="s">
        <v>237</v>
      </c>
      <c r="G212" s="31"/>
      <c r="H212" s="36"/>
      <c r="I212" s="36"/>
    </row>
    <row r="213" spans="1:9" ht="19.5" customHeight="1">
      <c r="A213" s="46">
        <v>19</v>
      </c>
      <c r="B213" s="28">
        <v>21041057</v>
      </c>
      <c r="C213" s="29" t="s">
        <v>379</v>
      </c>
      <c r="D213" s="30" t="s">
        <v>378</v>
      </c>
      <c r="E213" s="48">
        <v>37965</v>
      </c>
      <c r="F213" s="28" t="s">
        <v>295</v>
      </c>
      <c r="G213" s="31"/>
      <c r="H213" s="34"/>
      <c r="I213" s="34"/>
    </row>
    <row r="214" spans="1:9" ht="19.5" customHeight="1">
      <c r="A214" s="46">
        <v>20</v>
      </c>
      <c r="B214" s="28">
        <v>21040116</v>
      </c>
      <c r="C214" s="29" t="s">
        <v>380</v>
      </c>
      <c r="D214" s="30" t="s">
        <v>381</v>
      </c>
      <c r="E214" s="48">
        <v>37840</v>
      </c>
      <c r="F214" s="28" t="s">
        <v>355</v>
      </c>
      <c r="G214" s="31"/>
      <c r="H214" s="34"/>
      <c r="I214" s="34"/>
    </row>
    <row r="215" spans="1:9" ht="19.5" customHeight="1">
      <c r="A215" s="46">
        <v>21</v>
      </c>
      <c r="B215" s="28">
        <v>21041061</v>
      </c>
      <c r="C215" s="29" t="s">
        <v>382</v>
      </c>
      <c r="D215" s="30" t="s">
        <v>196</v>
      </c>
      <c r="E215" s="48">
        <v>37717</v>
      </c>
      <c r="F215" s="28" t="s">
        <v>243</v>
      </c>
      <c r="G215" s="31"/>
      <c r="H215" s="34"/>
      <c r="I215" s="34"/>
    </row>
    <row r="216" spans="1:9" ht="19.5" customHeight="1">
      <c r="A216" s="46">
        <v>22</v>
      </c>
      <c r="B216" s="28">
        <v>21040944</v>
      </c>
      <c r="C216" s="29" t="s">
        <v>383</v>
      </c>
      <c r="D216" s="30" t="s">
        <v>196</v>
      </c>
      <c r="E216" s="48">
        <v>37685</v>
      </c>
      <c r="F216" s="28" t="s">
        <v>248</v>
      </c>
      <c r="G216" s="31"/>
      <c r="H216" s="34"/>
      <c r="I216" s="34"/>
    </row>
    <row r="217" spans="1:9" ht="19.5" customHeight="1">
      <c r="A217" s="46">
        <v>23</v>
      </c>
      <c r="B217" s="28">
        <v>21040948</v>
      </c>
      <c r="C217" s="29" t="s">
        <v>384</v>
      </c>
      <c r="D217" s="30" t="s">
        <v>196</v>
      </c>
      <c r="E217" s="48">
        <v>37851</v>
      </c>
      <c r="F217" s="28" t="s">
        <v>254</v>
      </c>
      <c r="G217" s="31"/>
      <c r="H217" s="34"/>
      <c r="I217" s="34"/>
    </row>
    <row r="218" spans="1:11" ht="21.75" customHeight="1">
      <c r="A218" s="46"/>
      <c r="B218" s="31"/>
      <c r="C218" s="29"/>
      <c r="D218" s="30"/>
      <c r="E218" s="31"/>
      <c r="F218" s="31"/>
      <c r="G218" s="33"/>
      <c r="H218" s="34"/>
      <c r="I218" s="34"/>
      <c r="J218" s="44"/>
      <c r="K218" s="44"/>
    </row>
    <row r="219" spans="1:11" ht="21.75" customHeight="1">
      <c r="A219" s="46"/>
      <c r="B219" s="31"/>
      <c r="C219" s="29"/>
      <c r="D219" s="30"/>
      <c r="E219" s="31"/>
      <c r="F219" s="32"/>
      <c r="G219" s="33"/>
      <c r="H219" s="34"/>
      <c r="I219" s="34"/>
      <c r="J219" s="44"/>
      <c r="K219" s="44"/>
    </row>
    <row r="220" spans="1:11" ht="21.75" customHeight="1">
      <c r="A220" s="46"/>
      <c r="B220" s="31"/>
      <c r="C220" s="29"/>
      <c r="D220" s="30"/>
      <c r="E220" s="31"/>
      <c r="F220" s="32"/>
      <c r="G220" s="33"/>
      <c r="H220" s="34"/>
      <c r="I220" s="34"/>
      <c r="J220" s="44"/>
      <c r="K220" s="44"/>
    </row>
    <row r="221" spans="1:11" ht="21.75" customHeight="1">
      <c r="A221" s="46"/>
      <c r="B221" s="31"/>
      <c r="C221" s="29"/>
      <c r="D221" s="30"/>
      <c r="E221" s="35"/>
      <c r="F221" s="32"/>
      <c r="G221" s="33"/>
      <c r="H221" s="34"/>
      <c r="I221" s="34"/>
      <c r="J221" s="44"/>
      <c r="K221" s="44"/>
    </row>
    <row r="222" spans="1:11" ht="21.75" customHeight="1">
      <c r="A222" s="46"/>
      <c r="B222" s="31"/>
      <c r="C222" s="29"/>
      <c r="D222" s="30"/>
      <c r="E222" s="31"/>
      <c r="F222" s="32"/>
      <c r="G222" s="33"/>
      <c r="H222" s="34"/>
      <c r="I222" s="34"/>
      <c r="J222" s="44"/>
      <c r="K222" s="44"/>
    </row>
    <row r="223" spans="1:11" ht="21.75" customHeight="1">
      <c r="A223" s="46"/>
      <c r="B223" s="31"/>
      <c r="C223" s="29"/>
      <c r="D223" s="30"/>
      <c r="E223" s="31"/>
      <c r="F223" s="32"/>
      <c r="G223" s="33"/>
      <c r="H223" s="34"/>
      <c r="I223" s="34"/>
      <c r="J223" s="44"/>
      <c r="K223" s="44"/>
    </row>
    <row r="224" spans="1:9" ht="21.75" customHeight="1">
      <c r="A224" s="46"/>
      <c r="B224" s="31"/>
      <c r="C224" s="29"/>
      <c r="D224" s="30"/>
      <c r="E224" s="31"/>
      <c r="F224" s="32"/>
      <c r="G224" s="33"/>
      <c r="H224" s="36"/>
      <c r="I224" s="36"/>
    </row>
    <row r="225" spans="1:11" ht="21.75" customHeight="1">
      <c r="A225" s="46"/>
      <c r="B225" s="31"/>
      <c r="C225" s="29"/>
      <c r="D225" s="30"/>
      <c r="E225" s="31"/>
      <c r="F225" s="32"/>
      <c r="G225" s="33"/>
      <c r="H225" s="34"/>
      <c r="I225" s="34"/>
      <c r="J225" s="44"/>
      <c r="K225" s="44"/>
    </row>
    <row r="226" spans="1:9" ht="23.25" customHeight="1">
      <c r="A226" s="27"/>
      <c r="B226" s="28"/>
      <c r="C226" s="29"/>
      <c r="D226" s="30"/>
      <c r="E226" s="35"/>
      <c r="F226" s="31"/>
      <c r="G226" s="37"/>
      <c r="H226" s="36"/>
      <c r="I226" s="36"/>
    </row>
    <row r="227" spans="1:9" ht="18.75" customHeight="1">
      <c r="A227" s="38" t="s">
        <v>19</v>
      </c>
      <c r="B227" s="38"/>
      <c r="C227" s="39"/>
      <c r="D227" s="39"/>
      <c r="E227" s="38" t="s">
        <v>20</v>
      </c>
      <c r="F227" s="38"/>
      <c r="G227" s="38" t="s">
        <v>21</v>
      </c>
      <c r="H227" s="38"/>
      <c r="I227" s="38"/>
    </row>
    <row r="228" spans="1:9" ht="18.75" customHeight="1">
      <c r="A228" s="38" t="s">
        <v>22</v>
      </c>
      <c r="B228" s="38"/>
      <c r="C228" s="39"/>
      <c r="D228" s="39"/>
      <c r="E228" s="40"/>
      <c r="F228" s="40"/>
      <c r="G228" s="40" t="s">
        <v>23</v>
      </c>
      <c r="H228" s="38"/>
      <c r="I228" s="38"/>
    </row>
    <row r="229" spans="1:9" ht="18.75" customHeight="1">
      <c r="A229" s="38" t="s">
        <v>24</v>
      </c>
      <c r="B229" s="40"/>
      <c r="C229" s="39"/>
      <c r="D229" s="39"/>
      <c r="E229" s="40"/>
      <c r="F229" s="40"/>
      <c r="G229" s="40" t="s">
        <v>25</v>
      </c>
      <c r="H229" s="38"/>
      <c r="I229" s="38"/>
    </row>
    <row r="230" spans="2:9" ht="18.75" customHeight="1">
      <c r="B230" s="38"/>
      <c r="C230" s="39"/>
      <c r="D230" s="39"/>
      <c r="F230" s="51" t="s">
        <v>233</v>
      </c>
      <c r="G230" s="51"/>
      <c r="H230" s="51"/>
      <c r="I230" s="51"/>
    </row>
    <row r="231" spans="2:9" ht="21.75" customHeight="1">
      <c r="B231" s="41"/>
      <c r="C231" s="42"/>
      <c r="D231" s="42"/>
      <c r="E231" s="4"/>
      <c r="G231" s="41" t="s">
        <v>26</v>
      </c>
      <c r="I231" s="38"/>
    </row>
    <row r="233" spans="1:8" s="1" customFormat="1" ht="22.5">
      <c r="A233" s="6" t="s">
        <v>0</v>
      </c>
      <c r="B233" s="7"/>
      <c r="C233" s="7"/>
      <c r="D233" s="7"/>
      <c r="F233" s="8"/>
      <c r="G233" s="9" t="s">
        <v>9</v>
      </c>
      <c r="H233" s="8"/>
    </row>
    <row r="234" spans="1:8" s="2" customFormat="1" ht="20.25" customHeight="1">
      <c r="A234" s="10" t="s">
        <v>1</v>
      </c>
      <c r="B234" s="7"/>
      <c r="C234" s="11"/>
      <c r="D234" s="11"/>
      <c r="E234" s="12"/>
      <c r="G234" s="13" t="s">
        <v>27</v>
      </c>
      <c r="H234" s="8"/>
    </row>
    <row r="235" spans="1:8" s="2" customFormat="1" ht="20.25" customHeight="1">
      <c r="A235" s="10"/>
      <c r="B235" s="7"/>
      <c r="C235" s="11"/>
      <c r="D235" s="11"/>
      <c r="E235" s="12"/>
      <c r="G235" s="13"/>
      <c r="H235" s="8"/>
    </row>
    <row r="236" spans="2:9" s="2" customFormat="1" ht="18.75">
      <c r="B236" s="11"/>
      <c r="C236" s="11"/>
      <c r="D236" s="11"/>
      <c r="E236" s="14" t="s">
        <v>10</v>
      </c>
      <c r="F236" s="15" t="s">
        <v>234</v>
      </c>
      <c r="H236" s="16" t="s">
        <v>11</v>
      </c>
      <c r="I236" s="15"/>
    </row>
    <row r="237" spans="1:9" s="2" customFormat="1" ht="18.75">
      <c r="A237" s="3" t="s">
        <v>29</v>
      </c>
      <c r="B237" s="7" t="s">
        <v>425</v>
      </c>
      <c r="C237" s="7"/>
      <c r="D237" s="11"/>
      <c r="E237" s="14" t="s">
        <v>2</v>
      </c>
      <c r="F237" s="15"/>
      <c r="G237" s="8"/>
      <c r="H237" s="17" t="s">
        <v>12</v>
      </c>
      <c r="I237" s="15"/>
    </row>
    <row r="238" spans="1:9" s="2" customFormat="1" ht="18.75">
      <c r="A238" s="3" t="s">
        <v>28</v>
      </c>
      <c r="B238" s="47" t="s">
        <v>424</v>
      </c>
      <c r="C238" s="7" t="s">
        <v>426</v>
      </c>
      <c r="D238" s="11"/>
      <c r="E238" s="14" t="s">
        <v>235</v>
      </c>
      <c r="F238" s="8"/>
      <c r="G238" s="18"/>
      <c r="H238" s="17" t="s">
        <v>13</v>
      </c>
      <c r="I238" s="15">
        <v>6</v>
      </c>
    </row>
    <row r="239" spans="1:9" s="3" customFormat="1" ht="12.75">
      <c r="A239" s="19" t="s">
        <v>3</v>
      </c>
      <c r="B239" s="19" t="s">
        <v>4</v>
      </c>
      <c r="C239" s="20" t="s">
        <v>14</v>
      </c>
      <c r="D239" s="20"/>
      <c r="E239" s="21" t="s">
        <v>5</v>
      </c>
      <c r="F239" s="20" t="s">
        <v>6</v>
      </c>
      <c r="G239" s="19" t="s">
        <v>15</v>
      </c>
      <c r="H239" s="19" t="s">
        <v>16</v>
      </c>
      <c r="I239" s="43" t="s">
        <v>17</v>
      </c>
    </row>
    <row r="240" spans="1:9" s="3" customFormat="1" ht="13.5" thickBot="1">
      <c r="A240" s="22"/>
      <c r="B240" s="23"/>
      <c r="C240" s="24"/>
      <c r="D240" s="24"/>
      <c r="E240" s="25" t="s">
        <v>7</v>
      </c>
      <c r="F240" s="26" t="s">
        <v>8</v>
      </c>
      <c r="G240" s="23"/>
      <c r="H240" s="23" t="s">
        <v>18</v>
      </c>
      <c r="I240" s="23"/>
    </row>
    <row r="241" spans="1:11" ht="19.5" customHeight="1" thickTop="1">
      <c r="A241" s="46">
        <v>1</v>
      </c>
      <c r="B241" s="28">
        <v>21040951</v>
      </c>
      <c r="C241" s="29" t="s">
        <v>385</v>
      </c>
      <c r="D241" s="30" t="s">
        <v>386</v>
      </c>
      <c r="E241" s="48">
        <v>37971</v>
      </c>
      <c r="F241" s="28" t="s">
        <v>248</v>
      </c>
      <c r="G241" s="31"/>
      <c r="H241" s="34"/>
      <c r="I241" s="34"/>
      <c r="J241" s="44"/>
      <c r="K241" s="44"/>
    </row>
    <row r="242" spans="1:11" ht="19.5" customHeight="1">
      <c r="A242" s="46">
        <v>2</v>
      </c>
      <c r="B242" s="28">
        <v>19041028</v>
      </c>
      <c r="C242" s="29" t="s">
        <v>387</v>
      </c>
      <c r="D242" s="30" t="s">
        <v>388</v>
      </c>
      <c r="E242" s="48">
        <v>37142</v>
      </c>
      <c r="F242" s="28" t="s">
        <v>389</v>
      </c>
      <c r="G242" s="31"/>
      <c r="H242" s="34"/>
      <c r="I242" s="34"/>
      <c r="J242" s="44"/>
      <c r="K242" s="44"/>
    </row>
    <row r="243" spans="1:11" ht="19.5" customHeight="1">
      <c r="A243" s="46">
        <v>3</v>
      </c>
      <c r="B243" s="28">
        <v>21040952</v>
      </c>
      <c r="C243" s="29" t="s">
        <v>65</v>
      </c>
      <c r="D243" s="30" t="s">
        <v>388</v>
      </c>
      <c r="E243" s="48">
        <v>37872</v>
      </c>
      <c r="F243" s="28" t="s">
        <v>245</v>
      </c>
      <c r="G243" s="31"/>
      <c r="H243" s="34"/>
      <c r="I243" s="34"/>
      <c r="J243" s="44"/>
      <c r="K243" s="44"/>
    </row>
    <row r="244" spans="1:11" ht="19.5" customHeight="1">
      <c r="A244" s="46">
        <v>4</v>
      </c>
      <c r="B244" s="28">
        <v>21041063</v>
      </c>
      <c r="C244" s="29" t="s">
        <v>390</v>
      </c>
      <c r="D244" s="30" t="s">
        <v>388</v>
      </c>
      <c r="E244" s="48">
        <v>37882</v>
      </c>
      <c r="F244" s="28" t="s">
        <v>264</v>
      </c>
      <c r="G244" s="31"/>
      <c r="H244" s="34"/>
      <c r="I244" s="34"/>
      <c r="J244" s="44"/>
      <c r="K244" s="44"/>
    </row>
    <row r="245" spans="1:11" ht="19.5" customHeight="1">
      <c r="A245" s="46">
        <v>5</v>
      </c>
      <c r="B245" s="28">
        <v>21041068</v>
      </c>
      <c r="C245" s="29" t="s">
        <v>391</v>
      </c>
      <c r="D245" s="30" t="s">
        <v>207</v>
      </c>
      <c r="E245" s="48">
        <v>37647</v>
      </c>
      <c r="F245" s="28" t="s">
        <v>264</v>
      </c>
      <c r="G245" s="31"/>
      <c r="H245" s="34"/>
      <c r="I245" s="34"/>
      <c r="J245" s="44"/>
      <c r="K245" s="44"/>
    </row>
    <row r="246" spans="1:11" ht="19.5" customHeight="1">
      <c r="A246" s="46">
        <v>6</v>
      </c>
      <c r="B246" s="28">
        <v>21040953</v>
      </c>
      <c r="C246" s="29" t="s">
        <v>392</v>
      </c>
      <c r="D246" s="30" t="s">
        <v>207</v>
      </c>
      <c r="E246" s="48">
        <v>37875</v>
      </c>
      <c r="F246" s="28" t="s">
        <v>264</v>
      </c>
      <c r="G246" s="31"/>
      <c r="H246" s="34"/>
      <c r="I246" s="34"/>
      <c r="J246" s="44"/>
      <c r="K246" s="44"/>
    </row>
    <row r="247" spans="1:11" ht="19.5" customHeight="1">
      <c r="A247" s="46">
        <v>7</v>
      </c>
      <c r="B247" s="28">
        <v>21040956</v>
      </c>
      <c r="C247" s="29" t="s">
        <v>393</v>
      </c>
      <c r="D247" s="30" t="s">
        <v>394</v>
      </c>
      <c r="E247" s="48">
        <v>37737</v>
      </c>
      <c r="F247" s="28" t="s">
        <v>260</v>
      </c>
      <c r="G247" s="31"/>
      <c r="H247" s="34"/>
      <c r="I247" s="34"/>
      <c r="J247" s="44"/>
      <c r="K247" s="44"/>
    </row>
    <row r="248" spans="1:9" ht="19.5" customHeight="1">
      <c r="A248" s="46">
        <v>8</v>
      </c>
      <c r="B248" s="28">
        <v>21041066</v>
      </c>
      <c r="C248" s="29" t="s">
        <v>395</v>
      </c>
      <c r="D248" s="30" t="s">
        <v>396</v>
      </c>
      <c r="E248" s="48">
        <v>37761</v>
      </c>
      <c r="F248" s="28" t="s">
        <v>295</v>
      </c>
      <c r="G248" s="31"/>
      <c r="H248" s="36"/>
      <c r="I248" s="36"/>
    </row>
    <row r="249" spans="1:11" ht="19.5" customHeight="1">
      <c r="A249" s="46">
        <v>9</v>
      </c>
      <c r="B249" s="28">
        <v>19041037</v>
      </c>
      <c r="C249" s="29" t="s">
        <v>65</v>
      </c>
      <c r="D249" s="30" t="s">
        <v>396</v>
      </c>
      <c r="E249" s="48">
        <v>37140</v>
      </c>
      <c r="F249" s="28" t="s">
        <v>306</v>
      </c>
      <c r="G249" s="31"/>
      <c r="H249" s="34"/>
      <c r="I249" s="34"/>
      <c r="J249" s="44"/>
      <c r="K249" s="44"/>
    </row>
    <row r="250" spans="1:11" ht="19.5" customHeight="1">
      <c r="A250" s="46">
        <v>10</v>
      </c>
      <c r="B250" s="28">
        <v>21040057</v>
      </c>
      <c r="C250" s="29" t="s">
        <v>261</v>
      </c>
      <c r="D250" s="30" t="s">
        <v>396</v>
      </c>
      <c r="E250" s="48">
        <v>37878</v>
      </c>
      <c r="F250" s="28" t="s">
        <v>364</v>
      </c>
      <c r="G250" s="31"/>
      <c r="H250" s="34"/>
      <c r="I250" s="34"/>
      <c r="J250" s="44"/>
      <c r="K250" s="44"/>
    </row>
    <row r="251" spans="1:11" ht="19.5" customHeight="1">
      <c r="A251" s="46">
        <v>11</v>
      </c>
      <c r="B251" s="28">
        <v>21041073</v>
      </c>
      <c r="C251" s="29" t="s">
        <v>397</v>
      </c>
      <c r="D251" s="30" t="s">
        <v>217</v>
      </c>
      <c r="E251" s="48">
        <v>37636</v>
      </c>
      <c r="F251" s="28" t="s">
        <v>264</v>
      </c>
      <c r="G251" s="31"/>
      <c r="H251" s="34"/>
      <c r="I251" s="34"/>
      <c r="J251" s="44"/>
      <c r="K251" s="44"/>
    </row>
    <row r="252" spans="1:11" ht="19.5" customHeight="1">
      <c r="A252" s="46">
        <v>12</v>
      </c>
      <c r="B252" s="28">
        <v>21040965</v>
      </c>
      <c r="C252" s="29" t="s">
        <v>398</v>
      </c>
      <c r="D252" s="30" t="s">
        <v>217</v>
      </c>
      <c r="E252" s="48">
        <v>37804</v>
      </c>
      <c r="F252" s="28" t="s">
        <v>243</v>
      </c>
      <c r="G252" s="31"/>
      <c r="H252" s="34"/>
      <c r="I252" s="34"/>
      <c r="J252" s="44"/>
      <c r="K252" s="44"/>
    </row>
    <row r="253" spans="1:11" ht="19.5" customHeight="1">
      <c r="A253" s="46">
        <v>13</v>
      </c>
      <c r="B253" s="28">
        <v>21041076</v>
      </c>
      <c r="C253" s="29" t="s">
        <v>399</v>
      </c>
      <c r="D253" s="30" t="s">
        <v>217</v>
      </c>
      <c r="E253" s="48">
        <v>37724</v>
      </c>
      <c r="F253" s="28" t="s">
        <v>260</v>
      </c>
      <c r="G253" s="31"/>
      <c r="H253" s="34"/>
      <c r="I253" s="34"/>
      <c r="J253" s="44"/>
      <c r="K253" s="44"/>
    </row>
    <row r="254" spans="1:11" ht="19.5" customHeight="1">
      <c r="A254" s="46">
        <v>14</v>
      </c>
      <c r="B254" s="28">
        <v>21040961</v>
      </c>
      <c r="C254" s="29" t="s">
        <v>400</v>
      </c>
      <c r="D254" s="30" t="s">
        <v>217</v>
      </c>
      <c r="E254" s="48">
        <v>37818</v>
      </c>
      <c r="F254" s="28" t="s">
        <v>254</v>
      </c>
      <c r="G254" s="31"/>
      <c r="H254" s="34"/>
      <c r="I254" s="34"/>
      <c r="J254" s="44"/>
      <c r="K254" s="44"/>
    </row>
    <row r="255" spans="1:9" ht="19.5" customHeight="1">
      <c r="A255" s="46">
        <v>15</v>
      </c>
      <c r="B255" s="28">
        <v>21040960</v>
      </c>
      <c r="C255" s="29" t="s">
        <v>401</v>
      </c>
      <c r="D255" s="30" t="s">
        <v>217</v>
      </c>
      <c r="E255" s="48">
        <v>37692</v>
      </c>
      <c r="F255" s="28" t="s">
        <v>250</v>
      </c>
      <c r="G255" s="31"/>
      <c r="H255" s="36"/>
      <c r="I255" s="36"/>
    </row>
    <row r="256" spans="1:9" ht="19.5" customHeight="1">
      <c r="A256" s="46">
        <v>16</v>
      </c>
      <c r="B256" s="28">
        <v>21040971</v>
      </c>
      <c r="C256" s="29" t="s">
        <v>322</v>
      </c>
      <c r="D256" s="30" t="s">
        <v>402</v>
      </c>
      <c r="E256" s="48">
        <v>37646</v>
      </c>
      <c r="F256" s="28" t="s">
        <v>254</v>
      </c>
      <c r="G256" s="31"/>
      <c r="H256" s="36"/>
      <c r="I256" s="36"/>
    </row>
    <row r="257" spans="1:9" ht="19.5" customHeight="1">
      <c r="A257" s="46">
        <v>17</v>
      </c>
      <c r="B257" s="28">
        <v>21040388</v>
      </c>
      <c r="C257" s="29" t="s">
        <v>403</v>
      </c>
      <c r="D257" s="30" t="s">
        <v>223</v>
      </c>
      <c r="E257" s="48">
        <v>37812</v>
      </c>
      <c r="F257" s="28" t="s">
        <v>364</v>
      </c>
      <c r="G257" s="31"/>
      <c r="H257" s="36"/>
      <c r="I257" s="36"/>
    </row>
    <row r="258" spans="1:9" ht="19.5" customHeight="1">
      <c r="A258" s="46">
        <v>18</v>
      </c>
      <c r="B258" s="28">
        <v>21040137</v>
      </c>
      <c r="C258" s="29" t="s">
        <v>404</v>
      </c>
      <c r="D258" s="30" t="s">
        <v>223</v>
      </c>
      <c r="E258" s="48">
        <v>37974</v>
      </c>
      <c r="F258" s="28" t="s">
        <v>241</v>
      </c>
      <c r="G258" s="31"/>
      <c r="H258" s="36"/>
      <c r="I258" s="36"/>
    </row>
    <row r="259" spans="1:9" ht="19.5" customHeight="1">
      <c r="A259" s="46">
        <v>19</v>
      </c>
      <c r="B259" s="28">
        <v>21040371</v>
      </c>
      <c r="C259" s="29" t="s">
        <v>405</v>
      </c>
      <c r="D259" s="30" t="s">
        <v>223</v>
      </c>
      <c r="E259" s="48">
        <v>37917</v>
      </c>
      <c r="F259" s="28" t="s">
        <v>364</v>
      </c>
      <c r="G259" s="31"/>
      <c r="H259" s="34"/>
      <c r="I259" s="34"/>
    </row>
    <row r="260" spans="1:9" ht="19.5" customHeight="1">
      <c r="A260" s="46">
        <v>20</v>
      </c>
      <c r="B260" s="28">
        <v>21040981</v>
      </c>
      <c r="C260" s="29" t="s">
        <v>65</v>
      </c>
      <c r="D260" s="30" t="s">
        <v>229</v>
      </c>
      <c r="E260" s="48">
        <v>37768</v>
      </c>
      <c r="F260" s="28" t="s">
        <v>250</v>
      </c>
      <c r="G260" s="31"/>
      <c r="H260" s="34"/>
      <c r="I260" s="34"/>
    </row>
    <row r="261" spans="1:9" ht="19.5" customHeight="1">
      <c r="A261" s="46">
        <v>21</v>
      </c>
      <c r="B261" s="28">
        <v>21040633</v>
      </c>
      <c r="C261" s="29" t="s">
        <v>406</v>
      </c>
      <c r="D261" s="30" t="s">
        <v>407</v>
      </c>
      <c r="E261" s="48">
        <v>37693</v>
      </c>
      <c r="F261" s="28" t="s">
        <v>241</v>
      </c>
      <c r="G261" s="31"/>
      <c r="H261" s="34"/>
      <c r="I261" s="34"/>
    </row>
    <row r="262" spans="1:9" ht="19.5" customHeight="1">
      <c r="A262" s="46">
        <v>22</v>
      </c>
      <c r="B262" s="28">
        <v>20040531</v>
      </c>
      <c r="C262" s="29" t="s">
        <v>408</v>
      </c>
      <c r="D262" s="30" t="s">
        <v>409</v>
      </c>
      <c r="E262" s="48">
        <v>37497</v>
      </c>
      <c r="F262" s="28" t="s">
        <v>331</v>
      </c>
      <c r="G262" s="31"/>
      <c r="H262" s="34"/>
      <c r="I262" s="34"/>
    </row>
    <row r="263" spans="1:9" ht="19.5" customHeight="1">
      <c r="A263" s="46">
        <v>23</v>
      </c>
      <c r="B263" s="28">
        <v>21040989</v>
      </c>
      <c r="C263" s="29" t="s">
        <v>410</v>
      </c>
      <c r="D263" s="30" t="s">
        <v>409</v>
      </c>
      <c r="E263" s="48">
        <v>37801</v>
      </c>
      <c r="F263" s="28" t="s">
        <v>243</v>
      </c>
      <c r="G263" s="31"/>
      <c r="H263" s="34"/>
      <c r="I263" s="34"/>
    </row>
    <row r="264" spans="1:11" ht="21.75" customHeight="1">
      <c r="A264" s="46"/>
      <c r="B264" s="31"/>
      <c r="C264" s="29"/>
      <c r="D264" s="30"/>
      <c r="E264" s="31"/>
      <c r="F264" s="31"/>
      <c r="G264" s="33"/>
      <c r="H264" s="34"/>
      <c r="I264" s="34"/>
      <c r="J264" s="44"/>
      <c r="K264" s="44"/>
    </row>
    <row r="265" spans="1:11" ht="21.75" customHeight="1">
      <c r="A265" s="46"/>
      <c r="B265" s="31"/>
      <c r="C265" s="29"/>
      <c r="D265" s="30"/>
      <c r="E265" s="31"/>
      <c r="F265" s="32"/>
      <c r="G265" s="33"/>
      <c r="H265" s="34"/>
      <c r="I265" s="34"/>
      <c r="J265" s="44"/>
      <c r="K265" s="44"/>
    </row>
    <row r="266" spans="1:11" ht="21.75" customHeight="1">
      <c r="A266" s="46"/>
      <c r="B266" s="31"/>
      <c r="C266" s="29"/>
      <c r="D266" s="30"/>
      <c r="E266" s="31"/>
      <c r="F266" s="32"/>
      <c r="G266" s="33"/>
      <c r="H266" s="34"/>
      <c r="I266" s="34"/>
      <c r="J266" s="44"/>
      <c r="K266" s="44"/>
    </row>
    <row r="267" spans="1:11" ht="21.75" customHeight="1">
      <c r="A267" s="46"/>
      <c r="B267" s="31"/>
      <c r="C267" s="29"/>
      <c r="D267" s="30"/>
      <c r="E267" s="35"/>
      <c r="F267" s="32"/>
      <c r="G267" s="33"/>
      <c r="H267" s="34"/>
      <c r="I267" s="34"/>
      <c r="J267" s="44"/>
      <c r="K267" s="44"/>
    </row>
    <row r="268" spans="1:11" ht="21.75" customHeight="1">
      <c r="A268" s="46"/>
      <c r="B268" s="31"/>
      <c r="C268" s="29"/>
      <c r="D268" s="30"/>
      <c r="E268" s="31"/>
      <c r="F268" s="32"/>
      <c r="G268" s="33"/>
      <c r="H268" s="34"/>
      <c r="I268" s="34"/>
      <c r="J268" s="44"/>
      <c r="K268" s="44"/>
    </row>
    <row r="269" spans="1:11" ht="21.75" customHeight="1">
      <c r="A269" s="46"/>
      <c r="B269" s="31"/>
      <c r="C269" s="29"/>
      <c r="D269" s="30"/>
      <c r="E269" s="31"/>
      <c r="F269" s="32"/>
      <c r="G269" s="33"/>
      <c r="H269" s="34"/>
      <c r="I269" s="34"/>
      <c r="J269" s="44"/>
      <c r="K269" s="44"/>
    </row>
    <row r="270" spans="1:9" ht="21.75" customHeight="1">
      <c r="A270" s="46"/>
      <c r="B270" s="31"/>
      <c r="C270" s="29"/>
      <c r="D270" s="30"/>
      <c r="E270" s="31"/>
      <c r="F270" s="32"/>
      <c r="G270" s="33"/>
      <c r="H270" s="36"/>
      <c r="I270" s="36"/>
    </row>
    <row r="271" spans="1:11" ht="21.75" customHeight="1">
      <c r="A271" s="46"/>
      <c r="B271" s="31"/>
      <c r="C271" s="29"/>
      <c r="D271" s="30"/>
      <c r="E271" s="31"/>
      <c r="F271" s="32"/>
      <c r="G271" s="33"/>
      <c r="H271" s="34"/>
      <c r="I271" s="34"/>
      <c r="J271" s="44"/>
      <c r="K271" s="44"/>
    </row>
    <row r="272" spans="1:9" ht="23.25" customHeight="1">
      <c r="A272" s="27"/>
      <c r="B272" s="28"/>
      <c r="C272" s="29"/>
      <c r="D272" s="30"/>
      <c r="E272" s="35"/>
      <c r="F272" s="31"/>
      <c r="G272" s="37"/>
      <c r="H272" s="36"/>
      <c r="I272" s="36"/>
    </row>
    <row r="273" spans="1:9" ht="18.75" customHeight="1">
      <c r="A273" s="38" t="s">
        <v>19</v>
      </c>
      <c r="B273" s="38"/>
      <c r="C273" s="39"/>
      <c r="D273" s="39"/>
      <c r="E273" s="38" t="s">
        <v>20</v>
      </c>
      <c r="F273" s="38"/>
      <c r="G273" s="38" t="s">
        <v>21</v>
      </c>
      <c r="H273" s="38"/>
      <c r="I273" s="38"/>
    </row>
    <row r="274" spans="1:9" ht="18.75" customHeight="1">
      <c r="A274" s="38" t="s">
        <v>22</v>
      </c>
      <c r="B274" s="38"/>
      <c r="C274" s="39"/>
      <c r="D274" s="39"/>
      <c r="E274" s="40"/>
      <c r="F274" s="40"/>
      <c r="G274" s="40" t="s">
        <v>23</v>
      </c>
      <c r="H274" s="38"/>
      <c r="I274" s="38"/>
    </row>
    <row r="275" spans="1:9" ht="18.75" customHeight="1">
      <c r="A275" s="38" t="s">
        <v>24</v>
      </c>
      <c r="B275" s="40"/>
      <c r="C275" s="39"/>
      <c r="D275" s="39"/>
      <c r="E275" s="40"/>
      <c r="F275" s="40"/>
      <c r="G275" s="40" t="s">
        <v>25</v>
      </c>
      <c r="H275" s="38"/>
      <c r="I275" s="38"/>
    </row>
    <row r="276" spans="2:9" ht="18.75" customHeight="1">
      <c r="B276" s="38"/>
      <c r="C276" s="39"/>
      <c r="D276" s="39"/>
      <c r="F276" s="51" t="s">
        <v>233</v>
      </c>
      <c r="G276" s="51"/>
      <c r="H276" s="51"/>
      <c r="I276" s="51"/>
    </row>
    <row r="277" spans="2:9" ht="21.75" customHeight="1">
      <c r="B277" s="41"/>
      <c r="C277" s="42"/>
      <c r="D277" s="42"/>
      <c r="E277" s="4"/>
      <c r="G277" s="41" t="s">
        <v>26</v>
      </c>
      <c r="I277" s="38"/>
    </row>
  </sheetData>
  <sheetProtection/>
  <mergeCells count="6">
    <mergeCell ref="F230:I230"/>
    <mergeCell ref="F276:I276"/>
    <mergeCell ref="F44:I44"/>
    <mergeCell ref="F89:I89"/>
    <mergeCell ref="F135:I135"/>
    <mergeCell ref="F182:I182"/>
  </mergeCells>
  <printOptions horizontalCentered="1"/>
  <pageMargins left="0.2" right="0.2" top="0.25" bottom="0.25" header="0.25" footer="0.2"/>
  <pageSetup horizontalDpi="600" verticalDpi="600" orientation="portrait" paperSize="9" scale="91" r:id="rId1"/>
  <rowBreaks count="5" manualBreakCount="5">
    <brk id="45" max="8" man="1"/>
    <brk id="91" max="8" man="1"/>
    <brk id="138" max="8" man="1"/>
    <brk id="186" max="8" man="1"/>
    <brk id="2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82">
      <selection activeCell="B76" sqref="B76:F99"/>
    </sheetView>
  </sheetViews>
  <sheetFormatPr defaultColWidth="8.66015625" defaultRowHeight="18"/>
  <cols>
    <col min="1" max="1" width="3.66015625" style="0" customWidth="1"/>
    <col min="3" max="3" width="14.41015625" style="0" customWidth="1"/>
    <col min="6" max="6" width="19.5" style="0" customWidth="1"/>
  </cols>
  <sheetData>
    <row r="1" spans="1:6" ht="18.75" thickTop="1">
      <c r="A1">
        <v>1</v>
      </c>
      <c r="B1" s="31" t="str">
        <f>RIGHT("a20040008",LEN("a20040008")-1)</f>
        <v>20040008</v>
      </c>
      <c r="C1" s="29" t="s">
        <v>30</v>
      </c>
      <c r="D1" s="45" t="s">
        <v>31</v>
      </c>
      <c r="E1" s="31" t="s">
        <v>32</v>
      </c>
      <c r="F1" s="31" t="s">
        <v>33</v>
      </c>
    </row>
    <row r="2" spans="1:6" ht="18">
      <c r="A2">
        <v>2</v>
      </c>
      <c r="B2" s="31" t="str">
        <f>RIGHT("a20040213",LEN("a20040213")-1)</f>
        <v>20040213</v>
      </c>
      <c r="C2" s="29" t="s">
        <v>34</v>
      </c>
      <c r="D2" s="30" t="s">
        <v>35</v>
      </c>
      <c r="E2" s="31" t="s">
        <v>36</v>
      </c>
      <c r="F2" s="31" t="s">
        <v>33</v>
      </c>
    </row>
    <row r="3" spans="1:6" ht="18">
      <c r="A3">
        <v>3</v>
      </c>
      <c r="B3" s="31" t="str">
        <f>RIGHT("a20040226",LEN("a20040226")-1)</f>
        <v>20040226</v>
      </c>
      <c r="C3" s="29" t="s">
        <v>37</v>
      </c>
      <c r="D3" s="30" t="s">
        <v>35</v>
      </c>
      <c r="E3" s="35">
        <v>37380</v>
      </c>
      <c r="F3" s="31" t="s">
        <v>38</v>
      </c>
    </row>
    <row r="4" spans="1:6" ht="18">
      <c r="A4">
        <v>4</v>
      </c>
      <c r="B4" s="31" t="str">
        <f>RIGHT("a20040129",LEN("a20040129")-1)</f>
        <v>20040129</v>
      </c>
      <c r="C4" s="29" t="s">
        <v>39</v>
      </c>
      <c r="D4" s="30" t="s">
        <v>35</v>
      </c>
      <c r="E4" s="35">
        <v>37316</v>
      </c>
      <c r="F4" s="31" t="s">
        <v>40</v>
      </c>
    </row>
    <row r="5" spans="1:6" ht="18">
      <c r="A5">
        <v>5</v>
      </c>
      <c r="B5" s="31" t="str">
        <f>RIGHT("a20040231",LEN("a20040231")-1)</f>
        <v>20040231</v>
      </c>
      <c r="C5" s="29" t="s">
        <v>41</v>
      </c>
      <c r="D5" s="30" t="s">
        <v>35</v>
      </c>
      <c r="E5" s="35">
        <v>37598</v>
      </c>
      <c r="F5" s="31" t="s">
        <v>42</v>
      </c>
    </row>
    <row r="6" spans="1:6" ht="18">
      <c r="A6">
        <v>6</v>
      </c>
      <c r="B6" s="31" t="str">
        <f>RIGHT("a19040745",LEN("a19040745")-1)</f>
        <v>19040745</v>
      </c>
      <c r="C6" s="29" t="s">
        <v>43</v>
      </c>
      <c r="D6" s="30" t="s">
        <v>35</v>
      </c>
      <c r="E6" s="31" t="s">
        <v>44</v>
      </c>
      <c r="F6" s="31" t="s">
        <v>45</v>
      </c>
    </row>
    <row r="7" spans="1:6" ht="18">
      <c r="A7">
        <v>7</v>
      </c>
      <c r="B7" s="31" t="str">
        <f>RIGHT("a20040232",LEN("a20040232")-1)</f>
        <v>20040232</v>
      </c>
      <c r="C7" s="29" t="s">
        <v>46</v>
      </c>
      <c r="D7" s="30" t="s">
        <v>35</v>
      </c>
      <c r="E7" s="31" t="s">
        <v>47</v>
      </c>
      <c r="F7" s="31" t="s">
        <v>48</v>
      </c>
    </row>
    <row r="8" spans="1:6" ht="18">
      <c r="A8">
        <v>8</v>
      </c>
      <c r="B8" s="31" t="str">
        <f>RIGHT("a20041391",LEN("a20041391")-1)</f>
        <v>20041391</v>
      </c>
      <c r="C8" s="29" t="s">
        <v>49</v>
      </c>
      <c r="D8" s="30" t="s">
        <v>35</v>
      </c>
      <c r="E8" s="31" t="s">
        <v>50</v>
      </c>
      <c r="F8" s="31" t="s">
        <v>51</v>
      </c>
    </row>
    <row r="9" spans="1:6" ht="18">
      <c r="A9">
        <v>9</v>
      </c>
      <c r="B9" s="31" t="str">
        <f>RIGHT("a20040170",LEN("a20040170")-1)</f>
        <v>20040170</v>
      </c>
      <c r="C9" s="29" t="s">
        <v>52</v>
      </c>
      <c r="D9" s="30" t="s">
        <v>35</v>
      </c>
      <c r="E9" s="31" t="s">
        <v>53</v>
      </c>
      <c r="F9" s="31" t="s">
        <v>54</v>
      </c>
    </row>
    <row r="10" spans="1:6" ht="18">
      <c r="A10">
        <v>10</v>
      </c>
      <c r="B10" s="31" t="str">
        <f>RIGHT("a20040203",LEN("a20040203")-1)</f>
        <v>20040203</v>
      </c>
      <c r="C10" s="29" t="s">
        <v>55</v>
      </c>
      <c r="D10" s="30" t="s">
        <v>35</v>
      </c>
      <c r="E10" s="31" t="s">
        <v>56</v>
      </c>
      <c r="F10" s="31" t="s">
        <v>40</v>
      </c>
    </row>
    <row r="11" spans="1:6" ht="18">
      <c r="A11">
        <v>11</v>
      </c>
      <c r="B11" s="31" t="str">
        <f>RIGHT("a20041390",LEN("a20041390")-1)</f>
        <v>20041390</v>
      </c>
      <c r="C11" s="29" t="s">
        <v>57</v>
      </c>
      <c r="D11" s="30" t="s">
        <v>35</v>
      </c>
      <c r="E11" s="35">
        <v>37267</v>
      </c>
      <c r="F11" s="31" t="s">
        <v>58</v>
      </c>
    </row>
    <row r="12" spans="1:6" ht="18">
      <c r="A12">
        <v>12</v>
      </c>
      <c r="B12" s="31" t="str">
        <f>RIGHT("a20040230",LEN("a20040230")-1)</f>
        <v>20040230</v>
      </c>
      <c r="C12" s="29" t="s">
        <v>59</v>
      </c>
      <c r="D12" s="30" t="s">
        <v>35</v>
      </c>
      <c r="E12" s="35">
        <v>37415</v>
      </c>
      <c r="F12" s="31" t="s">
        <v>60</v>
      </c>
    </row>
    <row r="13" spans="1:6" ht="18">
      <c r="A13">
        <v>13</v>
      </c>
      <c r="B13" s="31" t="str">
        <f>RIGHT("a20040239",LEN("a20040239")-1)</f>
        <v>20040239</v>
      </c>
      <c r="C13" s="29" t="s">
        <v>61</v>
      </c>
      <c r="D13" s="30" t="s">
        <v>62</v>
      </c>
      <c r="E13" s="31" t="s">
        <v>63</v>
      </c>
      <c r="F13" s="31" t="s">
        <v>64</v>
      </c>
    </row>
    <row r="14" spans="1:6" ht="18">
      <c r="A14">
        <v>14</v>
      </c>
      <c r="B14" s="31" t="str">
        <f>RIGHT("a20040240",LEN("a20040240")-1)</f>
        <v>20040240</v>
      </c>
      <c r="C14" s="29" t="s">
        <v>65</v>
      </c>
      <c r="D14" s="30" t="s">
        <v>62</v>
      </c>
      <c r="E14" s="35">
        <v>37381</v>
      </c>
      <c r="F14" s="31" t="s">
        <v>66</v>
      </c>
    </row>
    <row r="15" spans="1:6" ht="18">
      <c r="A15">
        <v>15</v>
      </c>
      <c r="B15" s="31" t="str">
        <f>RIGHT("a20040181",LEN("a20040181")-1)</f>
        <v>20040181</v>
      </c>
      <c r="C15" s="29" t="s">
        <v>67</v>
      </c>
      <c r="D15" s="30" t="s">
        <v>62</v>
      </c>
      <c r="E15" s="31" t="s">
        <v>68</v>
      </c>
      <c r="F15" s="31" t="s">
        <v>69</v>
      </c>
    </row>
    <row r="16" spans="1:6" ht="18">
      <c r="A16">
        <v>16</v>
      </c>
      <c r="B16" s="31" t="str">
        <f>RIGHT("a20040244",LEN("a20040244")-1)</f>
        <v>20040244</v>
      </c>
      <c r="C16" s="29" t="s">
        <v>70</v>
      </c>
      <c r="D16" s="30" t="s">
        <v>71</v>
      </c>
      <c r="E16" s="35">
        <v>37449</v>
      </c>
      <c r="F16" s="31" t="s">
        <v>54</v>
      </c>
    </row>
    <row r="17" spans="1:6" ht="18">
      <c r="A17">
        <v>17</v>
      </c>
      <c r="B17" s="31" t="str">
        <f>RIGHT("a20040246",LEN("a20040246")-1)</f>
        <v>20040246</v>
      </c>
      <c r="C17" s="29" t="s">
        <v>72</v>
      </c>
      <c r="D17" s="30" t="s">
        <v>73</v>
      </c>
      <c r="E17" s="35">
        <v>37597</v>
      </c>
      <c r="F17" s="31" t="s">
        <v>38</v>
      </c>
    </row>
    <row r="18" spans="1:6" ht="18">
      <c r="A18">
        <v>18</v>
      </c>
      <c r="B18" s="31" t="str">
        <f>RIGHT("a20040259",LEN("a20040259")-1)</f>
        <v>20040259</v>
      </c>
      <c r="C18" s="29" t="s">
        <v>74</v>
      </c>
      <c r="D18" s="30" t="s">
        <v>75</v>
      </c>
      <c r="E18" s="35">
        <v>36203</v>
      </c>
      <c r="F18" s="31" t="s">
        <v>69</v>
      </c>
    </row>
    <row r="19" spans="1:6" ht="18">
      <c r="A19">
        <v>19</v>
      </c>
      <c r="B19" s="31" t="str">
        <f>RIGHT("a17040147",LEN("a17040147")-1)</f>
        <v>17040147</v>
      </c>
      <c r="C19" s="29" t="s">
        <v>76</v>
      </c>
      <c r="D19" s="30" t="s">
        <v>77</v>
      </c>
      <c r="E19" s="31" t="s">
        <v>78</v>
      </c>
      <c r="F19" s="31" t="s">
        <v>79</v>
      </c>
    </row>
    <row r="20" spans="1:6" ht="18">
      <c r="A20">
        <v>20</v>
      </c>
      <c r="B20" s="31" t="str">
        <f>RIGHT("a20041397",LEN("a20041397")-1)</f>
        <v>20041397</v>
      </c>
      <c r="C20" s="29" t="s">
        <v>80</v>
      </c>
      <c r="D20" s="30" t="s">
        <v>81</v>
      </c>
      <c r="E20" s="31" t="s">
        <v>82</v>
      </c>
      <c r="F20" s="31" t="s">
        <v>83</v>
      </c>
    </row>
    <row r="21" spans="1:6" ht="18">
      <c r="A21">
        <v>21</v>
      </c>
      <c r="B21" s="31" t="str">
        <f>RIGHT("a20040283",LEN("a20040283")-1)</f>
        <v>20040283</v>
      </c>
      <c r="C21" s="29" t="s">
        <v>84</v>
      </c>
      <c r="D21" s="30" t="s">
        <v>85</v>
      </c>
      <c r="E21" s="31" t="s">
        <v>86</v>
      </c>
      <c r="F21" s="31" t="s">
        <v>51</v>
      </c>
    </row>
    <row r="22" spans="1:6" ht="18">
      <c r="A22">
        <v>22</v>
      </c>
      <c r="B22" s="31" t="str">
        <f>RIGHT("a20040265",LEN("a20040265")-1)</f>
        <v>20040265</v>
      </c>
      <c r="C22" s="29" t="s">
        <v>65</v>
      </c>
      <c r="D22" s="30" t="s">
        <v>87</v>
      </c>
      <c r="E22" s="31" t="s">
        <v>88</v>
      </c>
      <c r="F22" s="31" t="s">
        <v>48</v>
      </c>
    </row>
    <row r="23" spans="1:6" ht="18">
      <c r="A23">
        <v>23</v>
      </c>
      <c r="B23" s="31" t="str">
        <f>RIGHT("a20040268",LEN("a20040268")-1)</f>
        <v>20040268</v>
      </c>
      <c r="C23" s="29" t="s">
        <v>89</v>
      </c>
      <c r="D23" s="30" t="s">
        <v>90</v>
      </c>
      <c r="E23" s="31" t="s">
        <v>91</v>
      </c>
      <c r="F23" s="31" t="s">
        <v>51</v>
      </c>
    </row>
    <row r="24" spans="1:6" ht="18">
      <c r="A24">
        <v>24</v>
      </c>
      <c r="B24" s="31" t="str">
        <f>RIGHT("a19040807",LEN("a19040807")-1)</f>
        <v>19040807</v>
      </c>
      <c r="C24" s="29" t="s">
        <v>92</v>
      </c>
      <c r="D24" s="30" t="s">
        <v>93</v>
      </c>
      <c r="E24" s="31" t="s">
        <v>94</v>
      </c>
      <c r="F24" s="31" t="s">
        <v>95</v>
      </c>
    </row>
    <row r="25" spans="2:6" ht="18">
      <c r="B25" s="31"/>
      <c r="C25" s="29"/>
      <c r="D25" s="30"/>
      <c r="E25" s="31"/>
      <c r="F25" s="31"/>
    </row>
    <row r="26" spans="1:6" ht="18">
      <c r="A26">
        <v>1</v>
      </c>
      <c r="B26" s="31" t="str">
        <f>RIGHT("a20040278",LEN("a20040278")-1)</f>
        <v>20040278</v>
      </c>
      <c r="C26" s="29" t="s">
        <v>96</v>
      </c>
      <c r="D26" s="30" t="s">
        <v>93</v>
      </c>
      <c r="E26" s="31" t="s">
        <v>97</v>
      </c>
      <c r="F26" s="31" t="s">
        <v>60</v>
      </c>
    </row>
    <row r="27" spans="1:6" ht="18">
      <c r="A27">
        <v>2</v>
      </c>
      <c r="B27" s="31" t="str">
        <f>RIGHT("a20040273",LEN("a20040273")-1)</f>
        <v>20040273</v>
      </c>
      <c r="C27" s="29" t="s">
        <v>98</v>
      </c>
      <c r="D27" s="30" t="s">
        <v>99</v>
      </c>
      <c r="E27" s="31" t="s">
        <v>100</v>
      </c>
      <c r="F27" s="31" t="s">
        <v>83</v>
      </c>
    </row>
    <row r="28" spans="1:6" ht="18">
      <c r="A28">
        <v>3</v>
      </c>
      <c r="B28" s="31" t="str">
        <f>RIGHT("a20040275",LEN("a20040275")-1)</f>
        <v>20040275</v>
      </c>
      <c r="C28" s="29" t="s">
        <v>101</v>
      </c>
      <c r="D28" s="30" t="s">
        <v>99</v>
      </c>
      <c r="E28" s="35">
        <v>37503</v>
      </c>
      <c r="F28" s="31" t="s">
        <v>54</v>
      </c>
    </row>
    <row r="29" spans="1:6" ht="18">
      <c r="A29">
        <v>4</v>
      </c>
      <c r="B29" s="31" t="str">
        <f>RIGHT("a20040324",LEN("a20040324")-1)</f>
        <v>20040324</v>
      </c>
      <c r="C29" s="29" t="s">
        <v>102</v>
      </c>
      <c r="D29" s="30" t="s">
        <v>99</v>
      </c>
      <c r="E29" s="31" t="s">
        <v>103</v>
      </c>
      <c r="F29" s="31" t="s">
        <v>42</v>
      </c>
    </row>
    <row r="30" spans="1:6" ht="18">
      <c r="A30">
        <v>5</v>
      </c>
      <c r="B30" s="31" t="str">
        <f>RIGHT("a20040358",LEN("a20040358")-1)</f>
        <v>20040358</v>
      </c>
      <c r="C30" s="29" t="s">
        <v>104</v>
      </c>
      <c r="D30" s="30" t="s">
        <v>105</v>
      </c>
      <c r="E30" s="31" t="s">
        <v>106</v>
      </c>
      <c r="F30" s="31" t="s">
        <v>83</v>
      </c>
    </row>
    <row r="31" spans="1:6" ht="18">
      <c r="A31">
        <v>6</v>
      </c>
      <c r="B31" s="31" t="str">
        <f>RIGHT("a20041408",LEN("a20041408")-1)</f>
        <v>20041408</v>
      </c>
      <c r="C31" s="29" t="s">
        <v>107</v>
      </c>
      <c r="D31" s="30" t="s">
        <v>105</v>
      </c>
      <c r="E31" s="35">
        <v>37349</v>
      </c>
      <c r="F31" s="31" t="s">
        <v>66</v>
      </c>
    </row>
    <row r="32" spans="1:6" ht="18">
      <c r="A32">
        <v>7</v>
      </c>
      <c r="B32" s="31" t="str">
        <f>RIGHT("a20040287",LEN("a20040287")-1)</f>
        <v>20040287</v>
      </c>
      <c r="C32" s="29" t="s">
        <v>108</v>
      </c>
      <c r="D32" s="30" t="s">
        <v>105</v>
      </c>
      <c r="E32" s="31" t="s">
        <v>109</v>
      </c>
      <c r="F32" s="31" t="s">
        <v>83</v>
      </c>
    </row>
    <row r="33" spans="1:6" ht="18">
      <c r="A33">
        <v>8</v>
      </c>
      <c r="B33" s="31" t="str">
        <f>RIGHT("a20040312",LEN("a20040312")-1)</f>
        <v>20040312</v>
      </c>
      <c r="C33" s="29" t="s">
        <v>110</v>
      </c>
      <c r="D33" s="30" t="s">
        <v>111</v>
      </c>
      <c r="E33" s="31" t="s">
        <v>112</v>
      </c>
      <c r="F33" s="31" t="s">
        <v>40</v>
      </c>
    </row>
    <row r="34" spans="1:6" ht="18">
      <c r="A34">
        <v>9</v>
      </c>
      <c r="B34" s="31" t="str">
        <f>RIGHT("a20040329",LEN("a20040329")-1)</f>
        <v>20040329</v>
      </c>
      <c r="C34" s="29" t="s">
        <v>113</v>
      </c>
      <c r="D34" s="30" t="s">
        <v>114</v>
      </c>
      <c r="E34" s="35">
        <v>37508</v>
      </c>
      <c r="F34" s="31" t="s">
        <v>64</v>
      </c>
    </row>
    <row r="35" spans="1:6" ht="18">
      <c r="A35">
        <v>10</v>
      </c>
      <c r="B35" s="31" t="str">
        <f>RIGHT("a20040333",LEN("a20040333")-1)</f>
        <v>20040333</v>
      </c>
      <c r="C35" s="29" t="s">
        <v>115</v>
      </c>
      <c r="D35" s="30" t="s">
        <v>114</v>
      </c>
      <c r="E35" s="31" t="s">
        <v>116</v>
      </c>
      <c r="F35" s="31" t="s">
        <v>38</v>
      </c>
    </row>
    <row r="36" spans="1:6" ht="18">
      <c r="A36">
        <v>11</v>
      </c>
      <c r="B36" s="31" t="str">
        <f>RIGHT("a20040515",LEN("a20040515")-1)</f>
        <v>20040515</v>
      </c>
      <c r="C36" s="29" t="s">
        <v>117</v>
      </c>
      <c r="D36" s="30" t="s">
        <v>114</v>
      </c>
      <c r="E36" s="35">
        <v>37598</v>
      </c>
      <c r="F36" s="31" t="s">
        <v>60</v>
      </c>
    </row>
    <row r="37" spans="1:6" ht="18">
      <c r="A37">
        <v>12</v>
      </c>
      <c r="B37" s="31" t="str">
        <f>RIGHT("a20040315",LEN("a20040315")-1)</f>
        <v>20040315</v>
      </c>
      <c r="C37" s="29" t="s">
        <v>118</v>
      </c>
      <c r="D37" s="30" t="s">
        <v>119</v>
      </c>
      <c r="E37" s="35">
        <v>37261</v>
      </c>
      <c r="F37" s="31" t="s">
        <v>64</v>
      </c>
    </row>
    <row r="38" spans="1:6" ht="18">
      <c r="A38">
        <v>13</v>
      </c>
      <c r="B38" s="31" t="str">
        <f>RIGHT("a20041423",LEN("a20041423")-1)</f>
        <v>20041423</v>
      </c>
      <c r="C38" s="29" t="s">
        <v>120</v>
      </c>
      <c r="D38" s="30" t="s">
        <v>119</v>
      </c>
      <c r="E38" s="35">
        <v>37289</v>
      </c>
      <c r="F38" s="31" t="s">
        <v>42</v>
      </c>
    </row>
    <row r="39" spans="1:6" ht="18">
      <c r="A39">
        <v>14</v>
      </c>
      <c r="B39" s="31" t="str">
        <f>RIGHT("a20040325",LEN("a20040325")-1)</f>
        <v>20040325</v>
      </c>
      <c r="C39" s="29" t="s">
        <v>121</v>
      </c>
      <c r="D39" s="30" t="s">
        <v>119</v>
      </c>
      <c r="E39" s="35">
        <v>37266</v>
      </c>
      <c r="F39" s="31" t="s">
        <v>48</v>
      </c>
    </row>
    <row r="40" spans="1:6" ht="18">
      <c r="A40">
        <v>15</v>
      </c>
      <c r="B40" s="31" t="str">
        <f>RIGHT("a20040338",LEN("a20040338")-1)</f>
        <v>20040338</v>
      </c>
      <c r="C40" s="29" t="s">
        <v>122</v>
      </c>
      <c r="D40" s="30" t="s">
        <v>123</v>
      </c>
      <c r="E40" s="35">
        <v>36931</v>
      </c>
      <c r="F40" s="31" t="s">
        <v>60</v>
      </c>
    </row>
    <row r="41" spans="1:6" ht="18">
      <c r="A41">
        <v>16</v>
      </c>
      <c r="B41" s="31" t="str">
        <f>RIGHT("a19040899",LEN("a19040899")-1)</f>
        <v>19040899</v>
      </c>
      <c r="C41" s="29" t="s">
        <v>65</v>
      </c>
      <c r="D41" s="30" t="s">
        <v>124</v>
      </c>
      <c r="E41" s="35">
        <v>37046</v>
      </c>
      <c r="F41" s="31" t="s">
        <v>45</v>
      </c>
    </row>
    <row r="42" spans="1:6" ht="18">
      <c r="A42">
        <v>17</v>
      </c>
      <c r="B42" s="31" t="str">
        <f>RIGHT("a20041428",LEN("a20041428")-1)</f>
        <v>20041428</v>
      </c>
      <c r="C42" s="29" t="s">
        <v>125</v>
      </c>
      <c r="D42" s="30" t="s">
        <v>126</v>
      </c>
      <c r="E42" s="31" t="s">
        <v>127</v>
      </c>
      <c r="F42" s="31" t="s">
        <v>128</v>
      </c>
    </row>
    <row r="43" spans="1:6" ht="18">
      <c r="A43">
        <v>18</v>
      </c>
      <c r="B43" s="31" t="str">
        <f>RIGHT("a20040357",LEN("a20040357")-1)</f>
        <v>20040357</v>
      </c>
      <c r="C43" s="29" t="s">
        <v>129</v>
      </c>
      <c r="D43" s="30" t="s">
        <v>126</v>
      </c>
      <c r="E43" s="35">
        <v>37507</v>
      </c>
      <c r="F43" s="31" t="s">
        <v>51</v>
      </c>
    </row>
    <row r="44" spans="1:6" ht="18">
      <c r="A44">
        <v>19</v>
      </c>
      <c r="B44" s="31" t="str">
        <f>RIGHT("a20041430",LEN("a20041430")-1)</f>
        <v>20041430</v>
      </c>
      <c r="C44" s="29" t="s">
        <v>84</v>
      </c>
      <c r="D44" s="30" t="s">
        <v>126</v>
      </c>
      <c r="E44" s="31" t="s">
        <v>130</v>
      </c>
      <c r="F44" s="31" t="s">
        <v>69</v>
      </c>
    </row>
    <row r="45" spans="1:6" ht="18">
      <c r="A45">
        <v>20</v>
      </c>
      <c r="B45" s="31" t="str">
        <f>RIGHT("a20040701",LEN("a20040701")-1)</f>
        <v>20040701</v>
      </c>
      <c r="C45" s="29" t="s">
        <v>131</v>
      </c>
      <c r="D45" s="30" t="s">
        <v>126</v>
      </c>
      <c r="E45" s="35">
        <v>37469</v>
      </c>
      <c r="F45" s="31" t="s">
        <v>33</v>
      </c>
    </row>
    <row r="46" spans="1:6" ht="18">
      <c r="A46">
        <v>21</v>
      </c>
      <c r="B46" s="31" t="str">
        <f>RIGHT("a20040368",LEN("a20040368")-1)</f>
        <v>20040368</v>
      </c>
      <c r="C46" s="29" t="s">
        <v>132</v>
      </c>
      <c r="D46" s="30" t="s">
        <v>126</v>
      </c>
      <c r="E46" s="35">
        <v>37601</v>
      </c>
      <c r="F46" s="31" t="s">
        <v>42</v>
      </c>
    </row>
    <row r="47" spans="1:6" ht="18">
      <c r="A47">
        <v>22</v>
      </c>
      <c r="B47" s="31" t="str">
        <f>RIGHT("a20040369",LEN("a20040369")-1)</f>
        <v>20040369</v>
      </c>
      <c r="C47" s="29" t="s">
        <v>133</v>
      </c>
      <c r="D47" s="30" t="s">
        <v>126</v>
      </c>
      <c r="E47" s="35">
        <v>37267</v>
      </c>
      <c r="F47" s="31" t="s">
        <v>48</v>
      </c>
    </row>
    <row r="48" spans="1:6" ht="18">
      <c r="A48">
        <v>23</v>
      </c>
      <c r="B48" s="31" t="str">
        <f>RIGHT("a20040374",LEN("a20040374")-1)</f>
        <v>20040374</v>
      </c>
      <c r="C48" s="29" t="s">
        <v>134</v>
      </c>
      <c r="D48" s="30" t="s">
        <v>126</v>
      </c>
      <c r="E48" s="31" t="s">
        <v>135</v>
      </c>
      <c r="F48" s="31" t="s">
        <v>66</v>
      </c>
    </row>
    <row r="49" spans="1:6" ht="18">
      <c r="A49">
        <v>24</v>
      </c>
      <c r="B49" s="31" t="str">
        <f>RIGHT("a20040349",LEN("a20040349")-1)</f>
        <v>20040349</v>
      </c>
      <c r="C49" s="29" t="s">
        <v>136</v>
      </c>
      <c r="D49" s="30" t="s">
        <v>126</v>
      </c>
      <c r="E49" s="31" t="s">
        <v>137</v>
      </c>
      <c r="F49" s="31" t="s">
        <v>54</v>
      </c>
    </row>
    <row r="50" spans="2:6" ht="18">
      <c r="B50" s="31"/>
      <c r="C50" s="29"/>
      <c r="D50" s="30"/>
      <c r="E50" s="31"/>
      <c r="F50" s="31"/>
    </row>
    <row r="51" spans="1:6" ht="18">
      <c r="A51">
        <v>1</v>
      </c>
      <c r="B51" s="31" t="str">
        <f>RIGHT("a19040901",LEN("a19040901")-1)</f>
        <v>19040901</v>
      </c>
      <c r="C51" s="29" t="s">
        <v>138</v>
      </c>
      <c r="D51" s="30" t="s">
        <v>126</v>
      </c>
      <c r="E51" s="31" t="s">
        <v>139</v>
      </c>
      <c r="F51" s="31" t="s">
        <v>64</v>
      </c>
    </row>
    <row r="52" spans="1:6" ht="18">
      <c r="A52">
        <v>2</v>
      </c>
      <c r="B52" s="31" t="str">
        <f>RIGHT("a17040007",LEN("a17040007")-1)</f>
        <v>17040007</v>
      </c>
      <c r="C52" s="29" t="s">
        <v>140</v>
      </c>
      <c r="D52" s="30" t="s">
        <v>126</v>
      </c>
      <c r="E52" s="31" t="s">
        <v>141</v>
      </c>
      <c r="F52" s="31" t="s">
        <v>142</v>
      </c>
    </row>
    <row r="53" spans="1:6" ht="18">
      <c r="A53">
        <v>3</v>
      </c>
      <c r="B53" s="31" t="str">
        <f>RIGHT("a20040370",LEN("a20040370")-1)</f>
        <v>20040370</v>
      </c>
      <c r="C53" s="29" t="s">
        <v>143</v>
      </c>
      <c r="D53" s="30" t="s">
        <v>126</v>
      </c>
      <c r="E53" s="35">
        <v>37537</v>
      </c>
      <c r="F53" s="31" t="s">
        <v>40</v>
      </c>
    </row>
    <row r="54" spans="1:6" ht="18">
      <c r="A54">
        <v>4</v>
      </c>
      <c r="B54" s="31" t="str">
        <f>RIGHT("a20040375",LEN("a20040375")-1)</f>
        <v>20040375</v>
      </c>
      <c r="C54" s="29" t="s">
        <v>144</v>
      </c>
      <c r="D54" s="30" t="s">
        <v>145</v>
      </c>
      <c r="E54" s="35">
        <v>37449</v>
      </c>
      <c r="F54" s="31" t="s">
        <v>69</v>
      </c>
    </row>
    <row r="55" spans="1:6" ht="18">
      <c r="A55">
        <v>5</v>
      </c>
      <c r="B55" s="31" t="str">
        <f>RIGHT("a20040728",LEN("a20040728")-1)</f>
        <v>20040728</v>
      </c>
      <c r="C55" s="29" t="s">
        <v>146</v>
      </c>
      <c r="D55" s="30" t="s">
        <v>145</v>
      </c>
      <c r="E55" s="31" t="s">
        <v>147</v>
      </c>
      <c r="F55" s="31" t="s">
        <v>60</v>
      </c>
    </row>
    <row r="56" spans="1:6" ht="18">
      <c r="A56">
        <v>6</v>
      </c>
      <c r="B56" s="31" t="str">
        <f>RIGHT("a19040927",LEN("a19040927")-1)</f>
        <v>19040927</v>
      </c>
      <c r="C56" s="29" t="s">
        <v>148</v>
      </c>
      <c r="D56" s="30" t="s">
        <v>149</v>
      </c>
      <c r="E56" s="31" t="s">
        <v>150</v>
      </c>
      <c r="F56" s="31" t="s">
        <v>45</v>
      </c>
    </row>
    <row r="57" spans="1:6" ht="18">
      <c r="A57">
        <v>7</v>
      </c>
      <c r="B57" s="31" t="str">
        <f>RIGHT("a20040385",LEN("a20040385")-1)</f>
        <v>20040385</v>
      </c>
      <c r="C57" s="29" t="s">
        <v>151</v>
      </c>
      <c r="D57" s="30" t="s">
        <v>152</v>
      </c>
      <c r="E57" s="35">
        <v>37479</v>
      </c>
      <c r="F57" s="31" t="s">
        <v>128</v>
      </c>
    </row>
    <row r="58" spans="1:6" ht="18">
      <c r="A58">
        <v>8</v>
      </c>
      <c r="B58" s="31" t="str">
        <f>RIGHT("a20040390",LEN("a20040390")-1)</f>
        <v>20040390</v>
      </c>
      <c r="C58" s="29" t="s">
        <v>153</v>
      </c>
      <c r="D58" s="30" t="s">
        <v>152</v>
      </c>
      <c r="E58" s="35">
        <v>37508</v>
      </c>
      <c r="F58" s="31" t="s">
        <v>64</v>
      </c>
    </row>
    <row r="59" spans="1:6" ht="18">
      <c r="A59">
        <v>9</v>
      </c>
      <c r="B59" s="31" t="str">
        <f>RIGHT("a20040384",LEN("a20040384")-1)</f>
        <v>20040384</v>
      </c>
      <c r="C59" s="29" t="s">
        <v>154</v>
      </c>
      <c r="D59" s="30" t="s">
        <v>152</v>
      </c>
      <c r="E59" s="31" t="s">
        <v>155</v>
      </c>
      <c r="F59" s="31" t="s">
        <v>40</v>
      </c>
    </row>
    <row r="60" spans="1:6" ht="18">
      <c r="A60">
        <v>10</v>
      </c>
      <c r="B60" s="31" t="str">
        <f>RIGHT("a20040395",LEN("a20040395")-1)</f>
        <v>20040395</v>
      </c>
      <c r="C60" s="29" t="s">
        <v>156</v>
      </c>
      <c r="D60" s="30" t="s">
        <v>157</v>
      </c>
      <c r="E60" s="31" t="s">
        <v>158</v>
      </c>
      <c r="F60" s="31" t="s">
        <v>54</v>
      </c>
    </row>
    <row r="61" spans="1:6" ht="18">
      <c r="A61">
        <v>11</v>
      </c>
      <c r="B61" s="31" t="str">
        <f>RIGHT("a20040784",LEN("a20040784")-1)</f>
        <v>20040784</v>
      </c>
      <c r="C61" s="29" t="s">
        <v>70</v>
      </c>
      <c r="D61" s="30" t="s">
        <v>157</v>
      </c>
      <c r="E61" s="35">
        <v>37299</v>
      </c>
      <c r="F61" s="31" t="s">
        <v>159</v>
      </c>
    </row>
    <row r="62" spans="1:6" ht="18">
      <c r="A62">
        <v>12</v>
      </c>
      <c r="B62" s="31" t="str">
        <f>RIGHT("a20040399",LEN("a20040399")-1)</f>
        <v>20040399</v>
      </c>
      <c r="C62" s="29" t="s">
        <v>160</v>
      </c>
      <c r="D62" s="30" t="s">
        <v>161</v>
      </c>
      <c r="E62" s="35">
        <v>37478</v>
      </c>
      <c r="F62" s="31" t="s">
        <v>42</v>
      </c>
    </row>
    <row r="63" spans="1:6" ht="18">
      <c r="A63">
        <v>13</v>
      </c>
      <c r="B63" s="31" t="str">
        <f>RIGHT("a20041435",LEN("a20041435")-1)</f>
        <v>20041435</v>
      </c>
      <c r="C63" s="29" t="s">
        <v>162</v>
      </c>
      <c r="D63" s="30" t="s">
        <v>163</v>
      </c>
      <c r="E63" s="31" t="s">
        <v>164</v>
      </c>
      <c r="F63" s="31" t="s">
        <v>40</v>
      </c>
    </row>
    <row r="64" spans="1:6" ht="18">
      <c r="A64">
        <v>14</v>
      </c>
      <c r="B64" s="31" t="str">
        <f>RIGHT("a20040402",LEN("a20040402")-1)</f>
        <v>20040402</v>
      </c>
      <c r="C64" s="29" t="s">
        <v>165</v>
      </c>
      <c r="D64" s="30" t="s">
        <v>163</v>
      </c>
      <c r="E64" s="31" t="s">
        <v>166</v>
      </c>
      <c r="F64" s="31" t="s">
        <v>128</v>
      </c>
    </row>
    <row r="65" spans="1:6" ht="18">
      <c r="A65">
        <v>15</v>
      </c>
      <c r="B65" s="31" t="str">
        <f>RIGHT("a20040417",LEN("a20040417")-1)</f>
        <v>20040417</v>
      </c>
      <c r="C65" s="29" t="s">
        <v>167</v>
      </c>
      <c r="D65" s="30" t="s">
        <v>168</v>
      </c>
      <c r="E65" s="35">
        <v>37532</v>
      </c>
      <c r="F65" s="31" t="s">
        <v>51</v>
      </c>
    </row>
    <row r="66" spans="1:6" ht="18">
      <c r="A66">
        <v>16</v>
      </c>
      <c r="B66" s="31" t="str">
        <f>RIGHT("a20041440",LEN("a20041440")-1)</f>
        <v>20041440</v>
      </c>
      <c r="C66" s="29" t="s">
        <v>169</v>
      </c>
      <c r="D66" s="30" t="s">
        <v>168</v>
      </c>
      <c r="E66" s="35">
        <v>37288</v>
      </c>
      <c r="F66" s="31" t="s">
        <v>40</v>
      </c>
    </row>
    <row r="67" spans="1:6" ht="18">
      <c r="A67">
        <v>17</v>
      </c>
      <c r="B67" s="31" t="str">
        <f>RIGHT("a20040422",LEN("a20040422")-1)</f>
        <v>20040422</v>
      </c>
      <c r="C67" s="29" t="s">
        <v>170</v>
      </c>
      <c r="D67" s="30" t="s">
        <v>171</v>
      </c>
      <c r="E67" s="31" t="s">
        <v>103</v>
      </c>
      <c r="F67" s="31" t="s">
        <v>83</v>
      </c>
    </row>
    <row r="68" spans="1:6" ht="18">
      <c r="A68">
        <v>18</v>
      </c>
      <c r="B68" s="31" t="str">
        <f>RIGHT("a20040934",LEN("a20040934")-1)</f>
        <v>20040934</v>
      </c>
      <c r="C68" s="29" t="s">
        <v>172</v>
      </c>
      <c r="D68" s="30" t="s">
        <v>173</v>
      </c>
      <c r="E68" s="31" t="s">
        <v>174</v>
      </c>
      <c r="F68" s="31" t="s">
        <v>159</v>
      </c>
    </row>
    <row r="69" spans="1:6" ht="18">
      <c r="A69">
        <v>19</v>
      </c>
      <c r="B69" s="31" t="str">
        <f>RIGHT("a20041443",LEN("a20041443")-1)</f>
        <v>20041443</v>
      </c>
      <c r="C69" s="29" t="s">
        <v>175</v>
      </c>
      <c r="D69" s="30" t="s">
        <v>173</v>
      </c>
      <c r="E69" s="31" t="s">
        <v>176</v>
      </c>
      <c r="F69" s="31" t="s">
        <v>38</v>
      </c>
    </row>
    <row r="70" spans="1:6" ht="18">
      <c r="A70">
        <v>20</v>
      </c>
      <c r="B70" s="31" t="str">
        <f>RIGHT("a20040428",LEN("a20040428")-1)</f>
        <v>20040428</v>
      </c>
      <c r="C70" s="29" t="s">
        <v>177</v>
      </c>
      <c r="D70" s="30" t="s">
        <v>178</v>
      </c>
      <c r="E70" s="31" t="s">
        <v>179</v>
      </c>
      <c r="F70" s="31" t="s">
        <v>60</v>
      </c>
    </row>
    <row r="71" spans="1:6" ht="18">
      <c r="A71">
        <v>21</v>
      </c>
      <c r="B71" s="31" t="str">
        <f>RIGHT("a20040429",LEN("a20040429")-1)</f>
        <v>20040429</v>
      </c>
      <c r="C71" s="29" t="s">
        <v>177</v>
      </c>
      <c r="D71" s="30" t="s">
        <v>178</v>
      </c>
      <c r="E71" s="31" t="s">
        <v>166</v>
      </c>
      <c r="F71" s="31" t="s">
        <v>42</v>
      </c>
    </row>
    <row r="72" spans="1:6" ht="18">
      <c r="A72">
        <v>22</v>
      </c>
      <c r="B72" s="31" t="str">
        <f>RIGHT("a20040430",LEN("a20040430")-1)</f>
        <v>20040430</v>
      </c>
      <c r="C72" s="29" t="s">
        <v>180</v>
      </c>
      <c r="D72" s="30" t="s">
        <v>181</v>
      </c>
      <c r="E72" s="35">
        <v>37600</v>
      </c>
      <c r="F72" s="31" t="s">
        <v>48</v>
      </c>
    </row>
    <row r="73" spans="1:6" ht="18">
      <c r="A73">
        <v>23</v>
      </c>
      <c r="B73" s="31" t="str">
        <f>RIGHT("a20041021",LEN("a20041021")-1)</f>
        <v>20041021</v>
      </c>
      <c r="C73" s="29" t="s">
        <v>182</v>
      </c>
      <c r="D73" s="30" t="s">
        <v>183</v>
      </c>
      <c r="E73" s="31" t="s">
        <v>184</v>
      </c>
      <c r="F73" s="31" t="s">
        <v>58</v>
      </c>
    </row>
    <row r="74" spans="1:6" ht="18">
      <c r="A74">
        <v>24</v>
      </c>
      <c r="B74" s="31" t="str">
        <f>RIGHT("a20041023",LEN("a20041023")-1)</f>
        <v>20041023</v>
      </c>
      <c r="C74" s="29" t="s">
        <v>185</v>
      </c>
      <c r="D74" s="30" t="s">
        <v>183</v>
      </c>
      <c r="E74" s="31" t="s">
        <v>186</v>
      </c>
      <c r="F74" s="31" t="s">
        <v>128</v>
      </c>
    </row>
    <row r="75" spans="2:6" ht="18">
      <c r="B75" s="31"/>
      <c r="C75" s="29"/>
      <c r="D75" s="30"/>
      <c r="E75" s="31"/>
      <c r="F75" s="31"/>
    </row>
    <row r="76" spans="1:6" ht="18">
      <c r="A76">
        <v>1</v>
      </c>
      <c r="B76" s="31" t="str">
        <f>RIGHT("a20040445",LEN("a20040445")-1)</f>
        <v>20040445</v>
      </c>
      <c r="C76" s="29" t="s">
        <v>65</v>
      </c>
      <c r="D76" s="30" t="s">
        <v>187</v>
      </c>
      <c r="E76" s="31" t="s">
        <v>188</v>
      </c>
      <c r="F76" s="31" t="s">
        <v>60</v>
      </c>
    </row>
    <row r="77" spans="1:6" ht="18">
      <c r="A77">
        <v>2</v>
      </c>
      <c r="B77" s="31" t="str">
        <f>RIGHT("a20041050",LEN("a20041050")-1)</f>
        <v>20041050</v>
      </c>
      <c r="C77" s="29" t="s">
        <v>189</v>
      </c>
      <c r="D77" s="30" t="s">
        <v>190</v>
      </c>
      <c r="E77" s="31" t="s">
        <v>191</v>
      </c>
      <c r="F77" s="31" t="s">
        <v>159</v>
      </c>
    </row>
    <row r="78" spans="1:6" ht="18">
      <c r="A78">
        <v>3</v>
      </c>
      <c r="B78" s="31" t="str">
        <f>RIGHT("a20041093",LEN("a20041093")-1)</f>
        <v>20041093</v>
      </c>
      <c r="C78" s="29" t="s">
        <v>192</v>
      </c>
      <c r="D78" s="30" t="s">
        <v>193</v>
      </c>
      <c r="E78" s="31" t="s">
        <v>194</v>
      </c>
      <c r="F78" s="31" t="s">
        <v>54</v>
      </c>
    </row>
    <row r="79" spans="1:6" ht="18">
      <c r="A79">
        <v>4</v>
      </c>
      <c r="B79" s="31" t="str">
        <f>RIGHT("a20040458",LEN("a20040458")-1)</f>
        <v>20040458</v>
      </c>
      <c r="C79" s="29" t="s">
        <v>195</v>
      </c>
      <c r="D79" s="30" t="s">
        <v>196</v>
      </c>
      <c r="E79" s="31" t="s">
        <v>197</v>
      </c>
      <c r="F79" s="31" t="s">
        <v>58</v>
      </c>
    </row>
    <row r="80" spans="1:6" ht="18">
      <c r="A80">
        <v>5</v>
      </c>
      <c r="B80" s="31" t="str">
        <f>RIGHT("a20040459",LEN("a20040459")-1)</f>
        <v>20040459</v>
      </c>
      <c r="C80" s="29" t="s">
        <v>198</v>
      </c>
      <c r="D80" s="30" t="s">
        <v>196</v>
      </c>
      <c r="E80" s="35">
        <v>37327</v>
      </c>
      <c r="F80" s="31" t="s">
        <v>60</v>
      </c>
    </row>
    <row r="81" spans="1:6" ht="18">
      <c r="A81">
        <v>6</v>
      </c>
      <c r="B81" s="31" t="str">
        <f>RIGHT("a20041122",LEN("a20041122")-1)</f>
        <v>20041122</v>
      </c>
      <c r="C81" s="29" t="s">
        <v>199</v>
      </c>
      <c r="D81" s="30" t="s">
        <v>196</v>
      </c>
      <c r="E81" s="31" t="s">
        <v>200</v>
      </c>
      <c r="F81" s="31" t="s">
        <v>128</v>
      </c>
    </row>
    <row r="82" spans="1:6" ht="18">
      <c r="A82">
        <v>7</v>
      </c>
      <c r="B82" s="31" t="str">
        <f>RIGHT("a20041454",LEN("a20041454")-1)</f>
        <v>20041454</v>
      </c>
      <c r="C82" s="29" t="s">
        <v>201</v>
      </c>
      <c r="D82" s="30" t="s">
        <v>196</v>
      </c>
      <c r="E82" s="31" t="s">
        <v>202</v>
      </c>
      <c r="F82" s="31" t="s">
        <v>128</v>
      </c>
    </row>
    <row r="83" spans="1:6" ht="18">
      <c r="A83">
        <v>8</v>
      </c>
      <c r="B83" s="31" t="str">
        <f>RIGHT("a20040467",LEN("a20040467")-1)</f>
        <v>20040467</v>
      </c>
      <c r="C83" s="29" t="s">
        <v>203</v>
      </c>
      <c r="D83" s="30" t="s">
        <v>196</v>
      </c>
      <c r="E83" s="35">
        <v>37384</v>
      </c>
      <c r="F83" s="31" t="s">
        <v>69</v>
      </c>
    </row>
    <row r="84" spans="1:6" ht="18">
      <c r="A84">
        <v>9</v>
      </c>
      <c r="B84" s="31" t="str">
        <f>RIGHT("a20040468",LEN("a20040468")-1)</f>
        <v>20040468</v>
      </c>
      <c r="C84" s="29" t="s">
        <v>204</v>
      </c>
      <c r="D84" s="30" t="s">
        <v>205</v>
      </c>
      <c r="E84" s="35">
        <v>37601</v>
      </c>
      <c r="F84" s="31" t="s">
        <v>83</v>
      </c>
    </row>
    <row r="85" spans="1:6" ht="18">
      <c r="A85">
        <v>10</v>
      </c>
      <c r="B85" s="31" t="str">
        <f>RIGHT("a20041188",LEN("a20041188")-1)</f>
        <v>20041188</v>
      </c>
      <c r="C85" s="29" t="s">
        <v>206</v>
      </c>
      <c r="D85" s="30" t="s">
        <v>207</v>
      </c>
      <c r="E85" s="35">
        <v>37264</v>
      </c>
      <c r="F85" s="31" t="s">
        <v>64</v>
      </c>
    </row>
    <row r="86" spans="1:6" ht="18">
      <c r="A86">
        <v>11</v>
      </c>
      <c r="B86" s="31" t="str">
        <f>RIGHT("a20040475",LEN("a20040475")-1)</f>
        <v>20040475</v>
      </c>
      <c r="C86" s="29" t="s">
        <v>74</v>
      </c>
      <c r="D86" s="30" t="s">
        <v>208</v>
      </c>
      <c r="E86" s="35">
        <v>37480</v>
      </c>
      <c r="F86" s="31" t="s">
        <v>48</v>
      </c>
    </row>
    <row r="87" spans="1:6" ht="18">
      <c r="A87">
        <v>12</v>
      </c>
      <c r="B87" s="31" t="str">
        <f>RIGHT("a20040476",LEN("a20040476")-1)</f>
        <v>20040476</v>
      </c>
      <c r="C87" s="29" t="s">
        <v>65</v>
      </c>
      <c r="D87" s="30" t="s">
        <v>209</v>
      </c>
      <c r="E87" s="31" t="s">
        <v>210</v>
      </c>
      <c r="F87" s="31" t="s">
        <v>40</v>
      </c>
    </row>
    <row r="88" spans="1:6" ht="18">
      <c r="A88">
        <v>13</v>
      </c>
      <c r="B88" s="31" t="str">
        <f>RIGHT("a20040482",LEN("a20040482")-1)</f>
        <v>20040482</v>
      </c>
      <c r="C88" s="29" t="s">
        <v>211</v>
      </c>
      <c r="D88" s="30" t="s">
        <v>212</v>
      </c>
      <c r="E88" s="35">
        <v>37356</v>
      </c>
      <c r="F88" s="31" t="s">
        <v>66</v>
      </c>
    </row>
    <row r="89" spans="1:6" ht="18">
      <c r="A89">
        <v>14</v>
      </c>
      <c r="B89" s="31" t="str">
        <f>RIGHT("a20040502",LEN("a20040502")-1)</f>
        <v>20040502</v>
      </c>
      <c r="C89" s="29" t="s">
        <v>213</v>
      </c>
      <c r="D89" s="30" t="s">
        <v>214</v>
      </c>
      <c r="E89" s="31" t="s">
        <v>215</v>
      </c>
      <c r="F89" s="31" t="s">
        <v>60</v>
      </c>
    </row>
    <row r="90" spans="1:6" ht="18">
      <c r="A90">
        <v>15</v>
      </c>
      <c r="B90" s="31" t="str">
        <f>RIGHT("a20041464",LEN("a20041464")-1)</f>
        <v>20041464</v>
      </c>
      <c r="C90" s="29" t="s">
        <v>216</v>
      </c>
      <c r="D90" s="30" t="s">
        <v>217</v>
      </c>
      <c r="E90" s="35">
        <v>37386</v>
      </c>
      <c r="F90" s="31" t="s">
        <v>128</v>
      </c>
    </row>
    <row r="91" spans="1:6" ht="18">
      <c r="A91">
        <v>16</v>
      </c>
      <c r="B91" s="31" t="str">
        <f>RIGHT("a20041469",LEN("a20041469")-1)</f>
        <v>20041469</v>
      </c>
      <c r="C91" s="29" t="s">
        <v>218</v>
      </c>
      <c r="D91" s="30" t="s">
        <v>217</v>
      </c>
      <c r="E91" s="35">
        <v>37414</v>
      </c>
      <c r="F91" s="31" t="s">
        <v>54</v>
      </c>
    </row>
    <row r="92" spans="1:6" ht="18">
      <c r="A92">
        <v>17</v>
      </c>
      <c r="B92" s="31" t="str">
        <f>RIGHT("a19041052",LEN("a19041052")-1)</f>
        <v>19041052</v>
      </c>
      <c r="C92" s="29" t="s">
        <v>219</v>
      </c>
      <c r="D92" s="30" t="s">
        <v>217</v>
      </c>
      <c r="E92" s="31" t="s">
        <v>220</v>
      </c>
      <c r="F92" s="31" t="s">
        <v>221</v>
      </c>
    </row>
    <row r="93" spans="1:6" ht="18">
      <c r="A93">
        <v>18</v>
      </c>
      <c r="B93" s="31" t="str">
        <f>RIGHT("a19041053",LEN("a19041053")-1)</f>
        <v>19041053</v>
      </c>
      <c r="C93" s="29" t="s">
        <v>57</v>
      </c>
      <c r="D93" s="30" t="s">
        <v>217</v>
      </c>
      <c r="E93" s="35">
        <v>36985</v>
      </c>
      <c r="F93" s="31" t="s">
        <v>45</v>
      </c>
    </row>
    <row r="94" spans="1:6" ht="18">
      <c r="A94">
        <v>19</v>
      </c>
      <c r="B94" s="31" t="str">
        <f>RIGHT("a20041262",LEN("a20041262")-1)</f>
        <v>20041262</v>
      </c>
      <c r="C94" s="29" t="s">
        <v>61</v>
      </c>
      <c r="D94" s="30" t="s">
        <v>217</v>
      </c>
      <c r="E94" s="31" t="s">
        <v>222</v>
      </c>
      <c r="F94" s="31" t="s">
        <v>159</v>
      </c>
    </row>
    <row r="95" spans="1:6" ht="18">
      <c r="A95">
        <v>20</v>
      </c>
      <c r="B95" s="31" t="str">
        <f>RIGHT("a20041472",LEN("a20041472")-1)</f>
        <v>20041472</v>
      </c>
      <c r="C95" s="29" t="s">
        <v>151</v>
      </c>
      <c r="D95" s="30" t="s">
        <v>223</v>
      </c>
      <c r="E95" s="31" t="s">
        <v>224</v>
      </c>
      <c r="F95" s="31" t="s">
        <v>128</v>
      </c>
    </row>
    <row r="96" spans="1:6" ht="18">
      <c r="A96">
        <v>21</v>
      </c>
      <c r="B96" s="31" t="str">
        <f>RIGHT("a20040511",LEN("a20040511")-1)</f>
        <v>20040511</v>
      </c>
      <c r="C96" s="29" t="s">
        <v>225</v>
      </c>
      <c r="D96" s="30" t="s">
        <v>226</v>
      </c>
      <c r="E96" s="35">
        <v>37566</v>
      </c>
      <c r="F96" s="31" t="s">
        <v>66</v>
      </c>
    </row>
    <row r="97" spans="1:6" ht="18">
      <c r="A97">
        <v>22</v>
      </c>
      <c r="B97" s="31" t="str">
        <f>RIGHT("a20040514",LEN("a20040514")-1)</f>
        <v>20040514</v>
      </c>
      <c r="C97" s="29" t="s">
        <v>120</v>
      </c>
      <c r="D97" s="30" t="s">
        <v>227</v>
      </c>
      <c r="E97" s="35">
        <v>37562</v>
      </c>
      <c r="F97" s="31" t="s">
        <v>38</v>
      </c>
    </row>
    <row r="98" spans="1:6" ht="18">
      <c r="A98">
        <v>23</v>
      </c>
      <c r="B98" s="31" t="str">
        <f>RIGHT("a20040518",LEN("a20040518")-1)</f>
        <v>20040518</v>
      </c>
      <c r="C98" s="29" t="s">
        <v>228</v>
      </c>
      <c r="D98" s="30" t="s">
        <v>229</v>
      </c>
      <c r="E98" s="31" t="s">
        <v>230</v>
      </c>
      <c r="F98" s="31" t="s">
        <v>58</v>
      </c>
    </row>
    <row r="99" spans="1:6" ht="18">
      <c r="A99">
        <v>24</v>
      </c>
      <c r="B99" s="31" t="str">
        <f>RIGHT("a20041477",LEN("a20041477")-1)</f>
        <v>20041477</v>
      </c>
      <c r="C99" s="29" t="s">
        <v>231</v>
      </c>
      <c r="D99" s="30" t="s">
        <v>229</v>
      </c>
      <c r="E99" s="31" t="s">
        <v>232</v>
      </c>
      <c r="F99" s="3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CGIANG</cp:lastModifiedBy>
  <cp:lastPrinted>2021-12-06T04:25:07Z</cp:lastPrinted>
  <dcterms:created xsi:type="dcterms:W3CDTF">2009-11-05T22:15:29Z</dcterms:created>
  <dcterms:modified xsi:type="dcterms:W3CDTF">2022-01-12T04:13:53Z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